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hidePivotFieldList="1" defaultThemeVersion="166925"/>
  <mc:AlternateContent xmlns:mc="http://schemas.openxmlformats.org/markup-compatibility/2006">
    <mc:Choice Requires="x15">
      <x15ac:absPath xmlns:x15ac="http://schemas.microsoft.com/office/spreadsheetml/2010/11/ac" url="/Users/chris/Desktop/CJIL Website Work/Bail/January 2021 Report on Jail Populations During COVID-19/"/>
    </mc:Choice>
  </mc:AlternateContent>
  <xr:revisionPtr revIDLastSave="0" documentId="8_{F602B08B-2E2A-3F49-870D-81674D66C57F}" xr6:coauthVersionLast="45" xr6:coauthVersionMax="45" xr10:uidLastSave="{00000000-0000-0000-0000-000000000000}"/>
  <bookViews>
    <workbookView xWindow="0" yWindow="460" windowWidth="29040" windowHeight="15840" activeTab="1" xr2:uid="{967DC9CD-3412-9F44-9327-1E75EEB2C8AB}"/>
  </bookViews>
  <sheets>
    <sheet name="Read me" sheetId="3" state="hidden" r:id="rId1"/>
    <sheet name="Occupants Graph" sheetId="17" r:id="rId2"/>
    <sheet name="2020 Data" sheetId="1" state="hidden" r:id="rId3"/>
    <sheet name="2019 Data" sheetId="5" state="hidden" r:id="rId4"/>
    <sheet name="Statewide Occupancy" sheetId="22" state="hidden" r:id="rId5"/>
    <sheet name="Total Occupants Table" sheetId="9" r:id="rId6"/>
    <sheet name="Net Occupants Table" sheetId="20" state="hidden" r:id="rId7"/>
  </sheets>
  <definedNames>
    <definedName name="_xlnm._FilterDatabase" localSheetId="6" hidden="1">'Net Occupants Table'!$A$1:$H$95</definedName>
    <definedName name="_xlnm._FilterDatabase" localSheetId="5" hidden="1">'Total Occupants Table'!$A$1:$N$189</definedName>
  </definedNames>
  <calcPr calcId="191029"/>
  <pivotCaches>
    <pivotCache cacheId="6"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Q5" i="1" l="1"/>
  <c r="BQ3" i="1"/>
  <c r="E115" i="1" l="1"/>
  <c r="BB8" i="1"/>
  <c r="BB85" i="1"/>
  <c r="BB95" i="1"/>
  <c r="E114" i="1"/>
  <c r="O27" i="17" l="1"/>
  <c r="N27" i="17"/>
  <c r="M27" i="17"/>
  <c r="L27" i="17"/>
  <c r="K27" i="17"/>
  <c r="J27" i="17"/>
  <c r="I27" i="17"/>
  <c r="H27" i="17"/>
  <c r="G27" i="17"/>
  <c r="F27" i="17"/>
  <c r="E27" i="17"/>
  <c r="BK97" i="1" l="1"/>
  <c r="BZ97" i="1" s="1"/>
  <c r="BL97" i="1"/>
  <c r="BM97" i="1"/>
  <c r="CB97" i="1" s="1"/>
  <c r="AS97" i="1"/>
  <c r="AV97" i="1"/>
  <c r="AW97" i="1"/>
  <c r="AX97" i="1"/>
  <c r="BZ4" i="1"/>
  <c r="CA4" i="1"/>
  <c r="CB4" i="1"/>
  <c r="BZ5" i="1"/>
  <c r="CA5" i="1"/>
  <c r="CB5" i="1"/>
  <c r="BZ6" i="1"/>
  <c r="CA6" i="1"/>
  <c r="CB6" i="1"/>
  <c r="BZ7" i="1"/>
  <c r="CA7" i="1"/>
  <c r="BZ8" i="1"/>
  <c r="CA8" i="1"/>
  <c r="CB8" i="1"/>
  <c r="BZ9" i="1"/>
  <c r="CA9" i="1"/>
  <c r="CB9" i="1"/>
  <c r="BZ10" i="1"/>
  <c r="CA10" i="1"/>
  <c r="CB10" i="1"/>
  <c r="BZ11" i="1"/>
  <c r="CA11" i="1"/>
  <c r="CB11" i="1"/>
  <c r="BZ12" i="1"/>
  <c r="CA12" i="1"/>
  <c r="CB12" i="1"/>
  <c r="BZ13" i="1"/>
  <c r="CA13" i="1"/>
  <c r="CB13" i="1"/>
  <c r="BZ14" i="1"/>
  <c r="CA14" i="1"/>
  <c r="CB14" i="1"/>
  <c r="BZ15" i="1"/>
  <c r="CA15" i="1"/>
  <c r="CB15" i="1"/>
  <c r="BZ16" i="1"/>
  <c r="CA16" i="1"/>
  <c r="CB16" i="1"/>
  <c r="BZ17" i="1"/>
  <c r="CA17" i="1"/>
  <c r="CB17" i="1"/>
  <c r="BZ18" i="1"/>
  <c r="CA18" i="1"/>
  <c r="CB18" i="1"/>
  <c r="BZ19" i="1"/>
  <c r="CA19" i="1"/>
  <c r="CB19" i="1"/>
  <c r="BZ20" i="1"/>
  <c r="CA20" i="1"/>
  <c r="CB20" i="1"/>
  <c r="BZ21" i="1"/>
  <c r="CA21" i="1"/>
  <c r="CB21" i="1"/>
  <c r="BZ22" i="1"/>
  <c r="CA22" i="1"/>
  <c r="CB22" i="1"/>
  <c r="BZ23" i="1"/>
  <c r="CA23" i="1"/>
  <c r="CB23" i="1"/>
  <c r="BZ24" i="1"/>
  <c r="CA24" i="1"/>
  <c r="CB24" i="1"/>
  <c r="BZ25" i="1"/>
  <c r="CA25" i="1"/>
  <c r="CB25" i="1"/>
  <c r="BZ26" i="1"/>
  <c r="CA26" i="1"/>
  <c r="CB26" i="1"/>
  <c r="BZ27" i="1"/>
  <c r="CA27" i="1"/>
  <c r="CB27" i="1"/>
  <c r="BZ28" i="1"/>
  <c r="CA28" i="1"/>
  <c r="CB28" i="1"/>
  <c r="BZ29" i="1"/>
  <c r="CA29" i="1"/>
  <c r="CB29" i="1"/>
  <c r="BZ30" i="1"/>
  <c r="CA30" i="1"/>
  <c r="CB30" i="1"/>
  <c r="BZ31" i="1"/>
  <c r="CA31" i="1"/>
  <c r="CB31" i="1"/>
  <c r="BZ32" i="1"/>
  <c r="CA32" i="1"/>
  <c r="CB32" i="1"/>
  <c r="CA33" i="1"/>
  <c r="CB33" i="1"/>
  <c r="BZ34" i="1"/>
  <c r="CA34" i="1"/>
  <c r="CB34" i="1"/>
  <c r="BZ35" i="1"/>
  <c r="CA35" i="1"/>
  <c r="CB35" i="1"/>
  <c r="BZ36" i="1"/>
  <c r="CA36" i="1"/>
  <c r="CB36" i="1"/>
  <c r="BZ37" i="1"/>
  <c r="CA37" i="1"/>
  <c r="CB37" i="1"/>
  <c r="BZ38" i="1"/>
  <c r="CA38" i="1"/>
  <c r="CB38" i="1"/>
  <c r="BZ39" i="1"/>
  <c r="CA39" i="1"/>
  <c r="CB39" i="1"/>
  <c r="BZ40" i="1"/>
  <c r="BZ41" i="1"/>
  <c r="CA41" i="1"/>
  <c r="CB41" i="1"/>
  <c r="BZ42" i="1"/>
  <c r="CA42" i="1"/>
  <c r="CB42" i="1"/>
  <c r="BZ43" i="1"/>
  <c r="CA43" i="1"/>
  <c r="CB43" i="1"/>
  <c r="BZ44" i="1"/>
  <c r="CA44" i="1"/>
  <c r="CB44" i="1"/>
  <c r="BZ45" i="1"/>
  <c r="CA45" i="1"/>
  <c r="CB45" i="1"/>
  <c r="BZ46" i="1"/>
  <c r="CA46" i="1"/>
  <c r="CB46" i="1"/>
  <c r="BZ47" i="1"/>
  <c r="CA47" i="1"/>
  <c r="CB47" i="1"/>
  <c r="BZ48" i="1"/>
  <c r="CA48" i="1"/>
  <c r="CB48" i="1"/>
  <c r="BZ50" i="1"/>
  <c r="CA50" i="1"/>
  <c r="CB50" i="1"/>
  <c r="BZ51" i="1"/>
  <c r="CA51" i="1"/>
  <c r="CB51" i="1"/>
  <c r="BZ52" i="1"/>
  <c r="CA52" i="1"/>
  <c r="CB52" i="1"/>
  <c r="BZ53" i="1"/>
  <c r="CA53" i="1"/>
  <c r="CB53" i="1"/>
  <c r="BZ54" i="1"/>
  <c r="CA54" i="1"/>
  <c r="CB54" i="1"/>
  <c r="BZ55" i="1"/>
  <c r="CA55" i="1"/>
  <c r="CB55" i="1"/>
  <c r="BZ56" i="1"/>
  <c r="CA56" i="1"/>
  <c r="CB56" i="1"/>
  <c r="BZ57" i="1"/>
  <c r="CA57" i="1"/>
  <c r="CB57" i="1"/>
  <c r="BZ58" i="1"/>
  <c r="CA58" i="1"/>
  <c r="CB58" i="1"/>
  <c r="BZ59" i="1"/>
  <c r="CA59" i="1"/>
  <c r="CB59" i="1"/>
  <c r="BZ60" i="1"/>
  <c r="CA60" i="1"/>
  <c r="CB60" i="1"/>
  <c r="BZ61" i="1"/>
  <c r="CA61" i="1"/>
  <c r="CB61" i="1"/>
  <c r="BZ62" i="1"/>
  <c r="CA62" i="1"/>
  <c r="CB62" i="1"/>
  <c r="BZ63" i="1"/>
  <c r="CA63" i="1"/>
  <c r="CB63" i="1"/>
  <c r="BZ64" i="1"/>
  <c r="CA64" i="1"/>
  <c r="CB64" i="1"/>
  <c r="BZ65" i="1"/>
  <c r="CA65" i="1"/>
  <c r="CB65" i="1"/>
  <c r="BZ66" i="1"/>
  <c r="CA66" i="1"/>
  <c r="CB66" i="1"/>
  <c r="BZ67" i="1"/>
  <c r="CA67" i="1"/>
  <c r="CB67" i="1"/>
  <c r="BZ68" i="1"/>
  <c r="CA68" i="1"/>
  <c r="BZ69" i="1"/>
  <c r="CA69" i="1"/>
  <c r="CB69" i="1"/>
  <c r="BZ70" i="1"/>
  <c r="CA70" i="1"/>
  <c r="CB70" i="1"/>
  <c r="BZ71" i="1"/>
  <c r="CA71" i="1"/>
  <c r="CB71" i="1"/>
  <c r="BZ72" i="1"/>
  <c r="CA72" i="1"/>
  <c r="CB72" i="1"/>
  <c r="BZ73" i="1"/>
  <c r="CA73" i="1"/>
  <c r="CB73" i="1"/>
  <c r="BZ74" i="1"/>
  <c r="CA74" i="1"/>
  <c r="CB74" i="1"/>
  <c r="BZ75" i="1"/>
  <c r="CA75" i="1"/>
  <c r="CB75" i="1"/>
  <c r="BZ76" i="1"/>
  <c r="CA76" i="1"/>
  <c r="CB76" i="1"/>
  <c r="BZ77" i="1"/>
  <c r="CA77" i="1"/>
  <c r="CB77" i="1"/>
  <c r="BZ78" i="1"/>
  <c r="CA78" i="1"/>
  <c r="CB78" i="1"/>
  <c r="BZ79" i="1"/>
  <c r="CA79" i="1"/>
  <c r="CB79" i="1"/>
  <c r="BZ80" i="1"/>
  <c r="CA80" i="1"/>
  <c r="CB80" i="1"/>
  <c r="BZ81" i="1"/>
  <c r="CA81" i="1"/>
  <c r="CB81" i="1"/>
  <c r="BZ82" i="1"/>
  <c r="CA82" i="1"/>
  <c r="CB82" i="1"/>
  <c r="BZ83" i="1"/>
  <c r="CA83" i="1"/>
  <c r="CB83" i="1"/>
  <c r="BZ84" i="1"/>
  <c r="CA84" i="1"/>
  <c r="CB84" i="1"/>
  <c r="BZ85" i="1"/>
  <c r="CA85" i="1"/>
  <c r="CB85" i="1"/>
  <c r="BZ86" i="1"/>
  <c r="CA86" i="1"/>
  <c r="CB86" i="1"/>
  <c r="BZ87" i="1"/>
  <c r="CA87" i="1"/>
  <c r="CB87" i="1"/>
  <c r="BZ88" i="1"/>
  <c r="CA88" i="1"/>
  <c r="CB88" i="1"/>
  <c r="BZ89" i="1"/>
  <c r="CA89" i="1"/>
  <c r="CB89" i="1"/>
  <c r="BZ90" i="1"/>
  <c r="CA90" i="1"/>
  <c r="CB90" i="1"/>
  <c r="BZ91" i="1"/>
  <c r="CA91" i="1"/>
  <c r="CB91" i="1"/>
  <c r="BZ92" i="1"/>
  <c r="CA92" i="1"/>
  <c r="CB92" i="1"/>
  <c r="BZ93" i="1"/>
  <c r="CA93" i="1"/>
  <c r="CB93" i="1"/>
  <c r="BZ94" i="1"/>
  <c r="CA94" i="1"/>
  <c r="CB94" i="1"/>
  <c r="BZ95" i="1"/>
  <c r="CA95" i="1"/>
  <c r="CB95" i="1"/>
  <c r="BZ96" i="1"/>
  <c r="CA96" i="1"/>
  <c r="CB96" i="1"/>
  <c r="CA97" i="1"/>
  <c r="BZ3" i="1"/>
  <c r="CA3" i="1"/>
  <c r="CB3" i="1"/>
  <c r="BJ4" i="1"/>
  <c r="BK4" i="1"/>
  <c r="BL4" i="1"/>
  <c r="BM4" i="1"/>
  <c r="BJ5" i="1"/>
  <c r="BK5" i="1"/>
  <c r="BL5" i="1"/>
  <c r="BM5" i="1"/>
  <c r="BJ6" i="1"/>
  <c r="BK6" i="1"/>
  <c r="BL6" i="1"/>
  <c r="BM6" i="1"/>
  <c r="BJ7" i="1"/>
  <c r="BK7" i="1"/>
  <c r="BL7" i="1"/>
  <c r="BJ8" i="1"/>
  <c r="BK8" i="1"/>
  <c r="BL8" i="1"/>
  <c r="BM8" i="1"/>
  <c r="BJ9" i="1"/>
  <c r="BK9" i="1"/>
  <c r="BL9" i="1"/>
  <c r="BM9" i="1"/>
  <c r="BK10" i="1"/>
  <c r="BL10" i="1"/>
  <c r="BM10" i="1"/>
  <c r="BJ11" i="1"/>
  <c r="BY11" i="1" s="1"/>
  <c r="BK11" i="1"/>
  <c r="BL11" i="1"/>
  <c r="BM11" i="1"/>
  <c r="BJ12" i="1"/>
  <c r="BY12" i="1" s="1"/>
  <c r="BK12" i="1"/>
  <c r="BL12" i="1"/>
  <c r="BM12" i="1"/>
  <c r="BJ13" i="1"/>
  <c r="BY13" i="1" s="1"/>
  <c r="BK13" i="1"/>
  <c r="BL13" i="1"/>
  <c r="BM13" i="1"/>
  <c r="BJ14" i="1"/>
  <c r="BY14" i="1" s="1"/>
  <c r="BK14" i="1"/>
  <c r="BL14" i="1"/>
  <c r="BM14" i="1"/>
  <c r="BJ15" i="1"/>
  <c r="BY15" i="1" s="1"/>
  <c r="BK15" i="1"/>
  <c r="BL15" i="1"/>
  <c r="BM15" i="1"/>
  <c r="BJ16" i="1"/>
  <c r="BY16" i="1" s="1"/>
  <c r="BK16" i="1"/>
  <c r="BL16" i="1"/>
  <c r="BM16" i="1"/>
  <c r="BJ17" i="1"/>
  <c r="BY17" i="1" s="1"/>
  <c r="BK17" i="1"/>
  <c r="BL17" i="1"/>
  <c r="BM17" i="1"/>
  <c r="BJ18" i="1"/>
  <c r="BY18" i="1" s="1"/>
  <c r="BK18" i="1"/>
  <c r="BL18" i="1"/>
  <c r="BM18" i="1"/>
  <c r="BJ19" i="1"/>
  <c r="BY19" i="1" s="1"/>
  <c r="BK19" i="1"/>
  <c r="BL19" i="1"/>
  <c r="BM19" i="1"/>
  <c r="BJ20" i="1"/>
  <c r="BY20" i="1" s="1"/>
  <c r="BK20" i="1"/>
  <c r="BL20" i="1"/>
  <c r="BM20" i="1"/>
  <c r="BJ21" i="1"/>
  <c r="BY21" i="1" s="1"/>
  <c r="BK21" i="1"/>
  <c r="BL21" i="1"/>
  <c r="BM21" i="1"/>
  <c r="BJ22" i="1"/>
  <c r="BY22" i="1" s="1"/>
  <c r="BK22" i="1"/>
  <c r="BL22" i="1"/>
  <c r="BM22" i="1"/>
  <c r="BJ23" i="1"/>
  <c r="BY23" i="1" s="1"/>
  <c r="BK23" i="1"/>
  <c r="BL23" i="1"/>
  <c r="BM23" i="1"/>
  <c r="BJ24" i="1"/>
  <c r="BY24" i="1" s="1"/>
  <c r="BK24" i="1"/>
  <c r="BL24" i="1"/>
  <c r="BM24" i="1"/>
  <c r="BJ25" i="1"/>
  <c r="BY25" i="1" s="1"/>
  <c r="BK25" i="1"/>
  <c r="BL25" i="1"/>
  <c r="BM25" i="1"/>
  <c r="BJ26" i="1"/>
  <c r="BY26" i="1" s="1"/>
  <c r="BK26" i="1"/>
  <c r="BL26" i="1"/>
  <c r="BM26" i="1"/>
  <c r="BJ27" i="1"/>
  <c r="BY27" i="1" s="1"/>
  <c r="BK27" i="1"/>
  <c r="BL27" i="1"/>
  <c r="BM27" i="1"/>
  <c r="BJ28" i="1"/>
  <c r="BY28" i="1" s="1"/>
  <c r="BK28" i="1"/>
  <c r="BL28" i="1"/>
  <c r="BM28" i="1"/>
  <c r="BJ29" i="1"/>
  <c r="BY29" i="1" s="1"/>
  <c r="BK29" i="1"/>
  <c r="BL29" i="1"/>
  <c r="BM29" i="1"/>
  <c r="BJ30" i="1"/>
  <c r="BY30" i="1" s="1"/>
  <c r="BK30" i="1"/>
  <c r="BL30" i="1"/>
  <c r="BM30" i="1"/>
  <c r="BJ31" i="1"/>
  <c r="BY31" i="1" s="1"/>
  <c r="BK31" i="1"/>
  <c r="BL31" i="1"/>
  <c r="BM31" i="1"/>
  <c r="BJ32" i="1"/>
  <c r="BY32" i="1" s="1"/>
  <c r="BK32" i="1"/>
  <c r="BL32" i="1"/>
  <c r="BM32" i="1"/>
  <c r="BJ33" i="1"/>
  <c r="BY33" i="1" s="1"/>
  <c r="BL33" i="1"/>
  <c r="BM33" i="1"/>
  <c r="BJ34" i="1"/>
  <c r="BY34" i="1" s="1"/>
  <c r="BK34" i="1"/>
  <c r="BL34" i="1"/>
  <c r="BM34" i="1"/>
  <c r="BJ35" i="1"/>
  <c r="BY35" i="1" s="1"/>
  <c r="BK35" i="1"/>
  <c r="BL35" i="1"/>
  <c r="BM35" i="1"/>
  <c r="BJ36" i="1"/>
  <c r="BY36" i="1" s="1"/>
  <c r="BK36" i="1"/>
  <c r="BL36" i="1"/>
  <c r="BM36" i="1"/>
  <c r="BJ37" i="1"/>
  <c r="BY37" i="1" s="1"/>
  <c r="BK37" i="1"/>
  <c r="BL37" i="1"/>
  <c r="BM37" i="1"/>
  <c r="BJ38" i="1"/>
  <c r="BY38" i="1" s="1"/>
  <c r="BK38" i="1"/>
  <c r="BL38" i="1"/>
  <c r="BM38" i="1"/>
  <c r="BJ39" i="1"/>
  <c r="BY39" i="1" s="1"/>
  <c r="BK39" i="1"/>
  <c r="BL39" i="1"/>
  <c r="BM39" i="1"/>
  <c r="BJ40" i="1"/>
  <c r="BY40" i="1" s="1"/>
  <c r="BK40" i="1"/>
  <c r="BJ41" i="1"/>
  <c r="BY41" i="1" s="1"/>
  <c r="BK41" i="1"/>
  <c r="BL41" i="1"/>
  <c r="BM41" i="1"/>
  <c r="BJ42" i="1"/>
  <c r="BY42" i="1" s="1"/>
  <c r="BK42" i="1"/>
  <c r="BL42" i="1"/>
  <c r="BM42" i="1"/>
  <c r="BJ43" i="1"/>
  <c r="BY43" i="1" s="1"/>
  <c r="BK43" i="1"/>
  <c r="BL43" i="1"/>
  <c r="BM43" i="1"/>
  <c r="BJ44" i="1"/>
  <c r="BY44" i="1" s="1"/>
  <c r="BK44" i="1"/>
  <c r="BL44" i="1"/>
  <c r="BM44" i="1"/>
  <c r="BJ45" i="1"/>
  <c r="BY45" i="1" s="1"/>
  <c r="BK45" i="1"/>
  <c r="BL45" i="1"/>
  <c r="BM45" i="1"/>
  <c r="BJ46" i="1"/>
  <c r="BY46" i="1" s="1"/>
  <c r="BK46" i="1"/>
  <c r="BL46" i="1"/>
  <c r="BM46" i="1"/>
  <c r="BJ47" i="1"/>
  <c r="BY47" i="1" s="1"/>
  <c r="BK47" i="1"/>
  <c r="BL47" i="1"/>
  <c r="BM47" i="1"/>
  <c r="BJ48" i="1"/>
  <c r="BY48" i="1" s="1"/>
  <c r="BK48" i="1"/>
  <c r="BL48" i="1"/>
  <c r="BM48" i="1"/>
  <c r="BJ50" i="1"/>
  <c r="BK50" i="1"/>
  <c r="BL50" i="1"/>
  <c r="BM50" i="1"/>
  <c r="BJ51" i="1"/>
  <c r="BY51" i="1" s="1"/>
  <c r="BK51" i="1"/>
  <c r="BL51" i="1"/>
  <c r="BM51" i="1"/>
  <c r="BJ52" i="1"/>
  <c r="BY52" i="1" s="1"/>
  <c r="BK52" i="1"/>
  <c r="BL52" i="1"/>
  <c r="BM52" i="1"/>
  <c r="BJ53" i="1"/>
  <c r="BY53" i="1" s="1"/>
  <c r="BK53" i="1"/>
  <c r="BL53" i="1"/>
  <c r="BM53" i="1"/>
  <c r="BJ54" i="1"/>
  <c r="BY54" i="1" s="1"/>
  <c r="BK54" i="1"/>
  <c r="BL54" i="1"/>
  <c r="BM54" i="1"/>
  <c r="BJ55" i="1"/>
  <c r="BY55" i="1" s="1"/>
  <c r="BK55" i="1"/>
  <c r="BL55" i="1"/>
  <c r="BM55" i="1"/>
  <c r="BJ56" i="1"/>
  <c r="BY56" i="1" s="1"/>
  <c r="BK56" i="1"/>
  <c r="BL56" i="1"/>
  <c r="BM56" i="1"/>
  <c r="BJ57" i="1"/>
  <c r="BY57" i="1" s="1"/>
  <c r="BK57" i="1"/>
  <c r="BL57" i="1"/>
  <c r="BM57" i="1"/>
  <c r="BJ58" i="1"/>
  <c r="BY58" i="1" s="1"/>
  <c r="BK58" i="1"/>
  <c r="BL58" i="1"/>
  <c r="BM58" i="1"/>
  <c r="BJ59" i="1"/>
  <c r="BY59" i="1" s="1"/>
  <c r="BK59" i="1"/>
  <c r="BL59" i="1"/>
  <c r="BM59" i="1"/>
  <c r="BJ60" i="1"/>
  <c r="BY60" i="1" s="1"/>
  <c r="BK60" i="1"/>
  <c r="BL60" i="1"/>
  <c r="BM60" i="1"/>
  <c r="BJ61" i="1"/>
  <c r="BY61" i="1" s="1"/>
  <c r="BK61" i="1"/>
  <c r="BL61" i="1"/>
  <c r="BM61" i="1"/>
  <c r="BJ62" i="1"/>
  <c r="BY62" i="1" s="1"/>
  <c r="BK62" i="1"/>
  <c r="BL62" i="1"/>
  <c r="BM62" i="1"/>
  <c r="BJ63" i="1"/>
  <c r="BY63" i="1" s="1"/>
  <c r="BK63" i="1"/>
  <c r="BL63" i="1"/>
  <c r="BM63" i="1"/>
  <c r="BJ64" i="1"/>
  <c r="BY64" i="1" s="1"/>
  <c r="BK64" i="1"/>
  <c r="BL64" i="1"/>
  <c r="BM64" i="1"/>
  <c r="BJ65" i="1"/>
  <c r="BY65" i="1" s="1"/>
  <c r="BK65" i="1"/>
  <c r="BL65" i="1"/>
  <c r="BM65" i="1"/>
  <c r="BJ66" i="1"/>
  <c r="BY66" i="1" s="1"/>
  <c r="BK66" i="1"/>
  <c r="BL66" i="1"/>
  <c r="BM66" i="1"/>
  <c r="BJ67" i="1"/>
  <c r="BY67" i="1" s="1"/>
  <c r="BK67" i="1"/>
  <c r="BL67" i="1"/>
  <c r="BM67" i="1"/>
  <c r="BJ68" i="1"/>
  <c r="BY68" i="1" s="1"/>
  <c r="BK68" i="1"/>
  <c r="BL68" i="1"/>
  <c r="BJ69" i="1"/>
  <c r="BY69" i="1" s="1"/>
  <c r="BK69" i="1"/>
  <c r="BL69" i="1"/>
  <c r="BM69" i="1"/>
  <c r="BJ70" i="1"/>
  <c r="BY70" i="1" s="1"/>
  <c r="BK70" i="1"/>
  <c r="BL70" i="1"/>
  <c r="BM70" i="1"/>
  <c r="BJ71" i="1"/>
  <c r="BY71" i="1" s="1"/>
  <c r="BK71" i="1"/>
  <c r="BL71" i="1"/>
  <c r="BM71" i="1"/>
  <c r="BJ72" i="1"/>
  <c r="BY72" i="1" s="1"/>
  <c r="BK72" i="1"/>
  <c r="BL72" i="1"/>
  <c r="BM72" i="1"/>
  <c r="BJ73" i="1"/>
  <c r="BY73" i="1" s="1"/>
  <c r="BK73" i="1"/>
  <c r="BL73" i="1"/>
  <c r="BM73" i="1"/>
  <c r="BJ74" i="1"/>
  <c r="BY74" i="1" s="1"/>
  <c r="BK74" i="1"/>
  <c r="BL74" i="1"/>
  <c r="BM74" i="1"/>
  <c r="BJ75" i="1"/>
  <c r="BY75" i="1" s="1"/>
  <c r="BK75" i="1"/>
  <c r="BL75" i="1"/>
  <c r="BM75" i="1"/>
  <c r="BJ76" i="1"/>
  <c r="BY76" i="1" s="1"/>
  <c r="BK76" i="1"/>
  <c r="BL76" i="1"/>
  <c r="BM76" i="1"/>
  <c r="BJ77" i="1"/>
  <c r="BY77" i="1" s="1"/>
  <c r="BK77" i="1"/>
  <c r="BL77" i="1"/>
  <c r="BM77" i="1"/>
  <c r="BJ78" i="1"/>
  <c r="BY78" i="1" s="1"/>
  <c r="BK78" i="1"/>
  <c r="BL78" i="1"/>
  <c r="BM78" i="1"/>
  <c r="BJ79" i="1"/>
  <c r="BY79" i="1" s="1"/>
  <c r="BK79" i="1"/>
  <c r="BL79" i="1"/>
  <c r="BM79" i="1"/>
  <c r="BJ80" i="1"/>
  <c r="BY80" i="1" s="1"/>
  <c r="BK80" i="1"/>
  <c r="BL80" i="1"/>
  <c r="BM80" i="1"/>
  <c r="BJ81" i="1"/>
  <c r="BY81" i="1" s="1"/>
  <c r="BK81" i="1"/>
  <c r="BL81" i="1"/>
  <c r="BM81" i="1"/>
  <c r="BJ82" i="1"/>
  <c r="BY82" i="1" s="1"/>
  <c r="BK82" i="1"/>
  <c r="BL82" i="1"/>
  <c r="BM82" i="1"/>
  <c r="BJ83" i="1"/>
  <c r="BY83" i="1" s="1"/>
  <c r="BK83" i="1"/>
  <c r="BL83" i="1"/>
  <c r="BM83" i="1"/>
  <c r="BJ84" i="1"/>
  <c r="BY84" i="1" s="1"/>
  <c r="BK84" i="1"/>
  <c r="BL84" i="1"/>
  <c r="BM84" i="1"/>
  <c r="BJ85" i="1"/>
  <c r="BY85" i="1" s="1"/>
  <c r="BK85" i="1"/>
  <c r="BL85" i="1"/>
  <c r="BM85" i="1"/>
  <c r="BJ86" i="1"/>
  <c r="BY86" i="1" s="1"/>
  <c r="BK86" i="1"/>
  <c r="BL86" i="1"/>
  <c r="BM86" i="1"/>
  <c r="BJ87" i="1"/>
  <c r="BY87" i="1" s="1"/>
  <c r="BK87" i="1"/>
  <c r="BL87" i="1"/>
  <c r="BM87" i="1"/>
  <c r="BJ88" i="1"/>
  <c r="BY88" i="1" s="1"/>
  <c r="BK88" i="1"/>
  <c r="BL88" i="1"/>
  <c r="BM88" i="1"/>
  <c r="BJ89" i="1"/>
  <c r="BY89" i="1" s="1"/>
  <c r="BK89" i="1"/>
  <c r="BL89" i="1"/>
  <c r="BM89" i="1"/>
  <c r="BJ90" i="1"/>
  <c r="BY90" i="1" s="1"/>
  <c r="BK90" i="1"/>
  <c r="BL90" i="1"/>
  <c r="BM90" i="1"/>
  <c r="BJ91" i="1"/>
  <c r="BY91" i="1" s="1"/>
  <c r="BK91" i="1"/>
  <c r="BL91" i="1"/>
  <c r="BM91" i="1"/>
  <c r="BJ92" i="1"/>
  <c r="BY92" i="1" s="1"/>
  <c r="BK92" i="1"/>
  <c r="BL92" i="1"/>
  <c r="BM92" i="1"/>
  <c r="BJ93" i="1"/>
  <c r="BY93" i="1" s="1"/>
  <c r="BK93" i="1"/>
  <c r="BL93" i="1"/>
  <c r="BM93" i="1"/>
  <c r="BJ94" i="1"/>
  <c r="BY94" i="1" s="1"/>
  <c r="BK94" i="1"/>
  <c r="BL94" i="1"/>
  <c r="BM94" i="1"/>
  <c r="BJ95" i="1"/>
  <c r="BY95" i="1" s="1"/>
  <c r="BK95" i="1"/>
  <c r="BL95" i="1"/>
  <c r="BM95" i="1"/>
  <c r="BJ96" i="1"/>
  <c r="BY96" i="1" s="1"/>
  <c r="BK96" i="1"/>
  <c r="BL96" i="1"/>
  <c r="BM96" i="1"/>
  <c r="BJ3" i="1"/>
  <c r="BK3" i="1"/>
  <c r="BL3" i="1"/>
  <c r="BM3" i="1"/>
  <c r="AU50" i="1"/>
  <c r="AV50" i="1"/>
  <c r="AW50" i="1"/>
  <c r="AX50" i="1"/>
  <c r="AU4" i="1"/>
  <c r="AV4" i="1"/>
  <c r="AW4" i="1"/>
  <c r="AX4" i="1"/>
  <c r="AU5" i="1"/>
  <c r="AV5" i="1"/>
  <c r="AW5" i="1"/>
  <c r="AX5" i="1"/>
  <c r="AU6" i="1"/>
  <c r="AV6" i="1"/>
  <c r="AW6" i="1"/>
  <c r="AX6" i="1"/>
  <c r="AU7" i="1"/>
  <c r="AV7" i="1"/>
  <c r="AW7" i="1"/>
  <c r="AX7" i="1"/>
  <c r="AU8" i="1"/>
  <c r="AV8" i="1"/>
  <c r="AW8" i="1"/>
  <c r="AX8" i="1"/>
  <c r="AU9" i="1"/>
  <c r="AV9" i="1"/>
  <c r="AW9" i="1"/>
  <c r="AX9" i="1"/>
  <c r="AV10" i="1"/>
  <c r="AW10" i="1"/>
  <c r="AX10" i="1"/>
  <c r="AU11" i="1"/>
  <c r="AV11" i="1"/>
  <c r="AW11" i="1"/>
  <c r="AX11" i="1"/>
  <c r="AU12" i="1"/>
  <c r="AV12" i="1"/>
  <c r="AW12" i="1"/>
  <c r="AX12" i="1"/>
  <c r="AU13" i="1"/>
  <c r="AV13" i="1"/>
  <c r="AW13" i="1"/>
  <c r="AX13" i="1"/>
  <c r="AU14" i="1"/>
  <c r="AV14" i="1"/>
  <c r="AW14" i="1"/>
  <c r="AX14" i="1"/>
  <c r="AU15" i="1"/>
  <c r="AV15" i="1"/>
  <c r="AW15" i="1"/>
  <c r="AX15" i="1"/>
  <c r="AU16" i="1"/>
  <c r="AV16" i="1"/>
  <c r="AW16" i="1"/>
  <c r="AX16" i="1"/>
  <c r="AU17" i="1"/>
  <c r="AV17" i="1"/>
  <c r="AW17" i="1"/>
  <c r="AX17" i="1"/>
  <c r="AU18" i="1"/>
  <c r="AV18" i="1"/>
  <c r="AW18" i="1"/>
  <c r="AX18" i="1"/>
  <c r="AU19" i="1"/>
  <c r="AV19" i="1"/>
  <c r="AW19" i="1"/>
  <c r="AX19" i="1"/>
  <c r="AU20" i="1"/>
  <c r="AV20" i="1"/>
  <c r="AW20" i="1"/>
  <c r="AX20" i="1"/>
  <c r="AU21" i="1"/>
  <c r="AV21" i="1"/>
  <c r="AW21" i="1"/>
  <c r="AX21" i="1"/>
  <c r="AU22" i="1"/>
  <c r="AV22" i="1"/>
  <c r="AW22" i="1"/>
  <c r="AX22" i="1"/>
  <c r="AU23" i="1"/>
  <c r="AV23" i="1"/>
  <c r="AW23" i="1"/>
  <c r="AX23" i="1"/>
  <c r="AU24" i="1"/>
  <c r="AV24" i="1"/>
  <c r="AW24" i="1"/>
  <c r="AX24" i="1"/>
  <c r="AU25" i="1"/>
  <c r="AV25" i="1"/>
  <c r="AW25" i="1"/>
  <c r="AX25" i="1"/>
  <c r="AU26" i="1"/>
  <c r="AV26" i="1"/>
  <c r="AW26" i="1"/>
  <c r="AX26" i="1"/>
  <c r="AU27" i="1"/>
  <c r="AV27" i="1"/>
  <c r="AW27" i="1"/>
  <c r="AX27" i="1"/>
  <c r="AU28" i="1"/>
  <c r="AV28" i="1"/>
  <c r="AW28" i="1"/>
  <c r="AX28" i="1"/>
  <c r="AU29" i="1"/>
  <c r="AV29" i="1"/>
  <c r="AW29" i="1"/>
  <c r="AX29" i="1"/>
  <c r="AU30" i="1"/>
  <c r="AV30" i="1"/>
  <c r="AW30" i="1"/>
  <c r="AX30" i="1"/>
  <c r="AU31" i="1"/>
  <c r="AV31" i="1"/>
  <c r="AW31" i="1"/>
  <c r="AX31" i="1"/>
  <c r="AU32" i="1"/>
  <c r="AV32" i="1"/>
  <c r="AW32" i="1"/>
  <c r="AX32" i="1"/>
  <c r="AU33" i="1"/>
  <c r="AV33" i="1"/>
  <c r="AW33" i="1"/>
  <c r="AX33" i="1"/>
  <c r="AU34" i="1"/>
  <c r="AV34" i="1"/>
  <c r="AW34" i="1"/>
  <c r="AX34" i="1"/>
  <c r="AU35" i="1"/>
  <c r="AV35" i="1"/>
  <c r="AW35" i="1"/>
  <c r="AX35" i="1"/>
  <c r="AU36" i="1"/>
  <c r="AV36" i="1"/>
  <c r="AW36" i="1"/>
  <c r="AX36" i="1"/>
  <c r="AU37" i="1"/>
  <c r="AV37" i="1"/>
  <c r="AW37" i="1"/>
  <c r="AX37" i="1"/>
  <c r="AU38" i="1"/>
  <c r="AV38" i="1"/>
  <c r="AW38" i="1"/>
  <c r="AX38" i="1"/>
  <c r="AU39" i="1"/>
  <c r="AV39" i="1"/>
  <c r="AW39" i="1"/>
  <c r="AX39" i="1"/>
  <c r="AU40" i="1"/>
  <c r="AV40" i="1"/>
  <c r="AW40" i="1"/>
  <c r="AX40" i="1"/>
  <c r="AU41" i="1"/>
  <c r="AV41" i="1"/>
  <c r="AW41" i="1"/>
  <c r="AX41" i="1"/>
  <c r="AU42" i="1"/>
  <c r="AV42" i="1"/>
  <c r="AW42" i="1"/>
  <c r="AX42" i="1"/>
  <c r="AU43" i="1"/>
  <c r="AV43" i="1"/>
  <c r="AW43" i="1"/>
  <c r="AX43" i="1"/>
  <c r="AU44" i="1"/>
  <c r="AV44" i="1"/>
  <c r="AW44" i="1"/>
  <c r="AX44" i="1"/>
  <c r="AU45" i="1"/>
  <c r="AV45" i="1"/>
  <c r="AW45" i="1"/>
  <c r="AX45" i="1"/>
  <c r="AU46" i="1"/>
  <c r="AV46" i="1"/>
  <c r="AW46" i="1"/>
  <c r="AX46" i="1"/>
  <c r="AU47" i="1"/>
  <c r="AV47" i="1"/>
  <c r="AW47" i="1"/>
  <c r="AX47" i="1"/>
  <c r="AU48" i="1"/>
  <c r="AV48" i="1"/>
  <c r="AW48" i="1"/>
  <c r="AX48" i="1"/>
  <c r="AU51" i="1"/>
  <c r="AV51" i="1"/>
  <c r="AW51" i="1"/>
  <c r="AX51" i="1"/>
  <c r="AU52" i="1"/>
  <c r="AV52" i="1"/>
  <c r="AW52" i="1"/>
  <c r="AX52" i="1"/>
  <c r="AU53" i="1"/>
  <c r="AV53" i="1"/>
  <c r="AW53" i="1"/>
  <c r="AX53" i="1"/>
  <c r="AU54" i="1"/>
  <c r="AV54" i="1"/>
  <c r="AW54" i="1"/>
  <c r="AX54" i="1"/>
  <c r="AU55" i="1"/>
  <c r="AV55" i="1"/>
  <c r="AW55" i="1"/>
  <c r="AX55" i="1"/>
  <c r="AU56" i="1"/>
  <c r="AV56" i="1"/>
  <c r="AW56" i="1"/>
  <c r="AX56" i="1"/>
  <c r="AU57" i="1"/>
  <c r="AV57" i="1"/>
  <c r="AW57" i="1"/>
  <c r="AX57" i="1"/>
  <c r="AU58" i="1"/>
  <c r="AV58" i="1"/>
  <c r="AW58" i="1"/>
  <c r="AX58" i="1"/>
  <c r="AU59" i="1"/>
  <c r="AV59" i="1"/>
  <c r="AW59" i="1"/>
  <c r="AX59" i="1"/>
  <c r="AU60" i="1"/>
  <c r="AV60" i="1"/>
  <c r="AW60" i="1"/>
  <c r="AX60" i="1"/>
  <c r="AU61" i="1"/>
  <c r="AV61" i="1"/>
  <c r="AW61" i="1"/>
  <c r="AX61" i="1"/>
  <c r="AU62" i="1"/>
  <c r="AV62" i="1"/>
  <c r="AW62" i="1"/>
  <c r="AX62" i="1"/>
  <c r="AU63" i="1"/>
  <c r="AV63" i="1"/>
  <c r="AW63" i="1"/>
  <c r="AX63" i="1"/>
  <c r="AU64" i="1"/>
  <c r="AV64" i="1"/>
  <c r="AW64" i="1"/>
  <c r="AX64" i="1"/>
  <c r="AU65" i="1"/>
  <c r="AV65" i="1"/>
  <c r="AW65" i="1"/>
  <c r="AX65" i="1"/>
  <c r="AU66" i="1"/>
  <c r="AV66" i="1"/>
  <c r="AW66" i="1"/>
  <c r="AX66" i="1"/>
  <c r="AU67" i="1"/>
  <c r="AV67" i="1"/>
  <c r="AW67" i="1"/>
  <c r="AX67" i="1"/>
  <c r="AU68" i="1"/>
  <c r="AV68" i="1"/>
  <c r="AW68" i="1"/>
  <c r="AX68" i="1"/>
  <c r="AU69" i="1"/>
  <c r="AV69" i="1"/>
  <c r="AW69" i="1"/>
  <c r="AX69" i="1"/>
  <c r="AU70" i="1"/>
  <c r="AV70" i="1"/>
  <c r="AW70" i="1"/>
  <c r="AX70" i="1"/>
  <c r="AU71" i="1"/>
  <c r="AV71" i="1"/>
  <c r="AW71" i="1"/>
  <c r="AX71" i="1"/>
  <c r="AU72" i="1"/>
  <c r="AV72" i="1"/>
  <c r="AW72" i="1"/>
  <c r="AX72" i="1"/>
  <c r="AU73" i="1"/>
  <c r="AV73" i="1"/>
  <c r="AW73" i="1"/>
  <c r="AX73" i="1"/>
  <c r="AU74" i="1"/>
  <c r="AV74" i="1"/>
  <c r="AW74" i="1"/>
  <c r="AX74" i="1"/>
  <c r="AU75" i="1"/>
  <c r="AV75" i="1"/>
  <c r="AW75" i="1"/>
  <c r="AX75" i="1"/>
  <c r="AU76" i="1"/>
  <c r="AV76" i="1"/>
  <c r="AW76" i="1"/>
  <c r="AX76" i="1"/>
  <c r="AU77" i="1"/>
  <c r="AV77" i="1"/>
  <c r="AW77" i="1"/>
  <c r="AX77" i="1"/>
  <c r="AU78" i="1"/>
  <c r="AV78" i="1"/>
  <c r="AW78" i="1"/>
  <c r="AX78" i="1"/>
  <c r="AU79" i="1"/>
  <c r="AV79" i="1"/>
  <c r="AW79" i="1"/>
  <c r="AX79" i="1"/>
  <c r="AU80" i="1"/>
  <c r="AV80" i="1"/>
  <c r="AW80" i="1"/>
  <c r="AX80" i="1"/>
  <c r="AU81" i="1"/>
  <c r="AV81" i="1"/>
  <c r="AW81" i="1"/>
  <c r="AX81" i="1"/>
  <c r="AU82" i="1"/>
  <c r="AV82" i="1"/>
  <c r="AW82" i="1"/>
  <c r="AX82" i="1"/>
  <c r="AU83" i="1"/>
  <c r="AV83" i="1"/>
  <c r="AW83" i="1"/>
  <c r="AX83" i="1"/>
  <c r="AU84" i="1"/>
  <c r="AV84" i="1"/>
  <c r="AW84" i="1"/>
  <c r="AX84" i="1"/>
  <c r="AU85" i="1"/>
  <c r="AV85" i="1"/>
  <c r="AW85" i="1"/>
  <c r="AX85" i="1"/>
  <c r="AU86" i="1"/>
  <c r="AV86" i="1"/>
  <c r="AW86" i="1"/>
  <c r="AX86" i="1"/>
  <c r="AU87" i="1"/>
  <c r="AV87" i="1"/>
  <c r="AW87" i="1"/>
  <c r="AX87" i="1"/>
  <c r="AU88" i="1"/>
  <c r="AV88" i="1"/>
  <c r="AW88" i="1"/>
  <c r="AX88" i="1"/>
  <c r="AU89" i="1"/>
  <c r="AV89" i="1"/>
  <c r="AW89" i="1"/>
  <c r="AX89" i="1"/>
  <c r="AU90" i="1"/>
  <c r="AV90" i="1"/>
  <c r="AW90" i="1"/>
  <c r="AX90" i="1"/>
  <c r="AU91" i="1"/>
  <c r="AV91" i="1"/>
  <c r="AW91" i="1"/>
  <c r="AX91" i="1"/>
  <c r="AU92" i="1"/>
  <c r="AV92" i="1"/>
  <c r="AW92" i="1"/>
  <c r="AX92" i="1"/>
  <c r="AU93" i="1"/>
  <c r="AV93" i="1"/>
  <c r="AW93" i="1"/>
  <c r="AX93" i="1"/>
  <c r="AU94" i="1"/>
  <c r="AV94" i="1"/>
  <c r="AW94" i="1"/>
  <c r="AX94" i="1"/>
  <c r="AU95" i="1"/>
  <c r="AV95" i="1"/>
  <c r="AW95" i="1"/>
  <c r="AX95" i="1"/>
  <c r="AU96" i="1"/>
  <c r="AV96" i="1"/>
  <c r="AW96" i="1"/>
  <c r="AX96" i="1"/>
  <c r="AU3" i="1"/>
  <c r="AV3" i="1"/>
  <c r="AW3" i="1"/>
  <c r="AX3" i="1"/>
  <c r="BY8" i="1" l="1"/>
  <c r="BY5" i="1"/>
  <c r="BY50" i="1"/>
  <c r="BY7" i="1"/>
  <c r="BY4" i="1"/>
  <c r="BJ97" i="1"/>
  <c r="BY97" i="1" s="1"/>
  <c r="AU97" i="1"/>
  <c r="BY9" i="1"/>
  <c r="BY6" i="1"/>
  <c r="BY3" i="1"/>
  <c r="AN27" i="1"/>
  <c r="M115" i="1"/>
  <c r="N115" i="1"/>
  <c r="O115" i="1"/>
  <c r="P115" i="1"/>
  <c r="N114" i="1"/>
  <c r="O114" i="1"/>
  <c r="P114" i="1"/>
  <c r="Q114" i="1"/>
  <c r="D118" i="5"/>
  <c r="S118" i="5" s="1"/>
  <c r="E117" i="5"/>
  <c r="BQ3" i="5" l="1"/>
  <c r="BB4" i="5"/>
  <c r="BB5" i="5"/>
  <c r="BB6" i="5"/>
  <c r="BB7" i="5"/>
  <c r="BB8" i="5"/>
  <c r="BB9" i="5"/>
  <c r="BB11" i="5"/>
  <c r="BB12" i="5"/>
  <c r="BB13" i="5"/>
  <c r="BB14" i="5"/>
  <c r="BB15" i="5"/>
  <c r="BB16" i="5"/>
  <c r="BB17" i="5"/>
  <c r="BB18" i="5"/>
  <c r="BB19" i="5"/>
  <c r="BB20" i="5"/>
  <c r="BB21" i="5"/>
  <c r="BB22" i="5"/>
  <c r="BB23" i="5"/>
  <c r="BB24" i="5"/>
  <c r="BB25" i="5"/>
  <c r="BB26" i="5"/>
  <c r="BB27" i="5"/>
  <c r="BB28" i="5"/>
  <c r="BB29" i="5"/>
  <c r="BB30" i="5"/>
  <c r="BB31" i="5"/>
  <c r="BB32" i="5"/>
  <c r="BB33" i="5"/>
  <c r="BB34" i="5"/>
  <c r="BB35" i="5"/>
  <c r="BB36" i="5"/>
  <c r="BB37" i="5"/>
  <c r="BB38" i="5"/>
  <c r="BB39" i="5"/>
  <c r="BB40" i="5"/>
  <c r="BB41" i="5"/>
  <c r="BB42" i="5"/>
  <c r="BB43" i="5"/>
  <c r="BB44" i="5"/>
  <c r="BB45" i="5"/>
  <c r="BB46" i="5"/>
  <c r="BB47" i="5"/>
  <c r="BB48" i="5"/>
  <c r="BB50" i="5"/>
  <c r="BB51" i="5"/>
  <c r="BB52" i="5"/>
  <c r="BB53" i="5"/>
  <c r="BB54" i="5"/>
  <c r="BB55" i="5"/>
  <c r="BB56" i="5"/>
  <c r="BB58" i="5"/>
  <c r="BB59" i="5"/>
  <c r="BB60" i="5"/>
  <c r="BB61" i="5"/>
  <c r="BB62" i="5"/>
  <c r="BB63" i="5"/>
  <c r="BB64" i="5"/>
  <c r="BB65" i="5"/>
  <c r="BB66" i="5"/>
  <c r="BB67" i="5"/>
  <c r="BB69" i="5"/>
  <c r="BB70" i="5"/>
  <c r="BB71" i="5"/>
  <c r="BB72" i="5"/>
  <c r="BB73" i="5"/>
  <c r="BB74" i="5"/>
  <c r="BB75" i="5"/>
  <c r="BB76" i="5"/>
  <c r="BB77" i="5"/>
  <c r="BB78" i="5"/>
  <c r="BB79" i="5"/>
  <c r="BB80" i="5"/>
  <c r="BB81" i="5"/>
  <c r="BB82" i="5"/>
  <c r="BB83" i="5"/>
  <c r="BB84" i="5"/>
  <c r="BB85" i="5"/>
  <c r="BB86" i="5"/>
  <c r="BB87" i="5"/>
  <c r="BB88" i="5"/>
  <c r="BB89" i="5"/>
  <c r="BB90" i="5"/>
  <c r="BB91" i="5"/>
  <c r="BB92" i="5"/>
  <c r="BB93" i="5"/>
  <c r="BB95" i="5"/>
  <c r="BB96" i="5"/>
  <c r="BB3" i="5"/>
  <c r="AM4" i="5"/>
  <c r="AM5" i="5"/>
  <c r="AM6" i="5"/>
  <c r="AM7" i="5"/>
  <c r="AM8" i="5"/>
  <c r="AM9"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50" i="5"/>
  <c r="AM51" i="5"/>
  <c r="AM52" i="5"/>
  <c r="AM53" i="5"/>
  <c r="AM54" i="5"/>
  <c r="AM55" i="5"/>
  <c r="AM56" i="5"/>
  <c r="AM58" i="5"/>
  <c r="AM59" i="5"/>
  <c r="AM60" i="5"/>
  <c r="AM61" i="5"/>
  <c r="AM62" i="5"/>
  <c r="AM63" i="5"/>
  <c r="AM64" i="5"/>
  <c r="AM65" i="5"/>
  <c r="AM66" i="5"/>
  <c r="AM67"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5" i="5"/>
  <c r="AM96" i="5"/>
  <c r="AM3" i="5"/>
  <c r="BX88" i="5"/>
  <c r="X115" i="1"/>
  <c r="AP4" i="1"/>
  <c r="AQ4" i="1"/>
  <c r="AR4" i="1"/>
  <c r="AS4" i="1"/>
  <c r="AT4" i="1"/>
  <c r="AP5" i="1"/>
  <c r="AQ5" i="1"/>
  <c r="AR5" i="1"/>
  <c r="AS5" i="1"/>
  <c r="AT5" i="1"/>
  <c r="AP6" i="1"/>
  <c r="AQ6" i="1"/>
  <c r="AR6" i="1"/>
  <c r="AS6" i="1"/>
  <c r="AT6" i="1"/>
  <c r="AP7" i="1"/>
  <c r="AQ7" i="1"/>
  <c r="AR7" i="1"/>
  <c r="AS7" i="1"/>
  <c r="AT7" i="1"/>
  <c r="AP8" i="1"/>
  <c r="AQ8" i="1"/>
  <c r="AR8" i="1"/>
  <c r="AS8" i="1"/>
  <c r="AT8" i="1"/>
  <c r="AP9" i="1"/>
  <c r="AQ9" i="1"/>
  <c r="AR9" i="1"/>
  <c r="AS9" i="1"/>
  <c r="AT9" i="1"/>
  <c r="AP10" i="1"/>
  <c r="AQ10" i="1"/>
  <c r="AR10" i="1"/>
  <c r="AS10" i="1"/>
  <c r="AP11" i="1"/>
  <c r="AQ11" i="1"/>
  <c r="AR11" i="1"/>
  <c r="AS11" i="1"/>
  <c r="AT11" i="1"/>
  <c r="AP12" i="1"/>
  <c r="AQ12" i="1"/>
  <c r="AR12" i="1"/>
  <c r="AS12" i="1"/>
  <c r="AT12" i="1"/>
  <c r="AP13" i="1"/>
  <c r="AQ13" i="1"/>
  <c r="AR13" i="1"/>
  <c r="AS13" i="1"/>
  <c r="AT13" i="1"/>
  <c r="AP14" i="1"/>
  <c r="AQ14" i="1"/>
  <c r="AR14" i="1"/>
  <c r="AS14" i="1"/>
  <c r="AT14" i="1"/>
  <c r="AP15" i="1"/>
  <c r="AQ15" i="1"/>
  <c r="AR15" i="1"/>
  <c r="AS15" i="1"/>
  <c r="AT15" i="1"/>
  <c r="AP16" i="1"/>
  <c r="AQ16" i="1"/>
  <c r="AR16" i="1"/>
  <c r="AS16" i="1"/>
  <c r="AT16" i="1"/>
  <c r="AP17" i="1"/>
  <c r="AQ17" i="1"/>
  <c r="AR17" i="1"/>
  <c r="AS17" i="1"/>
  <c r="AT17" i="1"/>
  <c r="AP18" i="1"/>
  <c r="AQ18" i="1"/>
  <c r="AR18" i="1"/>
  <c r="AS18" i="1"/>
  <c r="AT18" i="1"/>
  <c r="AP19" i="1"/>
  <c r="AQ19" i="1"/>
  <c r="AR19" i="1"/>
  <c r="AS19" i="1"/>
  <c r="AT19" i="1"/>
  <c r="AP20" i="1"/>
  <c r="AQ20" i="1"/>
  <c r="AR20" i="1"/>
  <c r="AS20" i="1"/>
  <c r="AT20" i="1"/>
  <c r="AP21" i="1"/>
  <c r="AQ21" i="1"/>
  <c r="AR21" i="1"/>
  <c r="AS21" i="1"/>
  <c r="AT21" i="1"/>
  <c r="AP22" i="1"/>
  <c r="AQ22" i="1"/>
  <c r="AR22" i="1"/>
  <c r="AS22" i="1"/>
  <c r="AT22" i="1"/>
  <c r="AP23" i="1"/>
  <c r="AQ23" i="1"/>
  <c r="AR23" i="1"/>
  <c r="AS23" i="1"/>
  <c r="AT23" i="1"/>
  <c r="AP24" i="1"/>
  <c r="AQ24" i="1"/>
  <c r="AR24" i="1"/>
  <c r="AS24" i="1"/>
  <c r="AT24" i="1"/>
  <c r="AP25" i="1"/>
  <c r="AQ25" i="1"/>
  <c r="AR25" i="1"/>
  <c r="AS25" i="1"/>
  <c r="AT25" i="1"/>
  <c r="AP26" i="1"/>
  <c r="AQ26" i="1"/>
  <c r="AR26" i="1"/>
  <c r="AS26" i="1"/>
  <c r="AT26" i="1"/>
  <c r="AM26" i="1" s="1"/>
  <c r="AP27" i="1"/>
  <c r="AQ27" i="1"/>
  <c r="AR27" i="1"/>
  <c r="AS27" i="1"/>
  <c r="AT27" i="1"/>
  <c r="AP28" i="1"/>
  <c r="AQ28" i="1"/>
  <c r="AR28" i="1"/>
  <c r="AS28" i="1"/>
  <c r="AT28" i="1"/>
  <c r="AP29" i="1"/>
  <c r="AQ29" i="1"/>
  <c r="AR29" i="1"/>
  <c r="AS29" i="1"/>
  <c r="AT29" i="1"/>
  <c r="AP30" i="1"/>
  <c r="AQ30" i="1"/>
  <c r="AR30" i="1"/>
  <c r="AS30" i="1"/>
  <c r="AT30" i="1"/>
  <c r="AP31" i="1"/>
  <c r="AQ31" i="1"/>
  <c r="AR31" i="1"/>
  <c r="AS31" i="1"/>
  <c r="AT31" i="1"/>
  <c r="AP32" i="1"/>
  <c r="AQ32" i="1"/>
  <c r="AR32" i="1"/>
  <c r="AS32" i="1"/>
  <c r="AT32" i="1"/>
  <c r="AP33" i="1"/>
  <c r="AQ33" i="1"/>
  <c r="AR33" i="1"/>
  <c r="AS33" i="1"/>
  <c r="AT33" i="1"/>
  <c r="AP34" i="1"/>
  <c r="AQ34" i="1"/>
  <c r="AR34" i="1"/>
  <c r="AS34" i="1"/>
  <c r="AT34" i="1"/>
  <c r="AP35" i="1"/>
  <c r="AQ35" i="1"/>
  <c r="AR35" i="1"/>
  <c r="AS35" i="1"/>
  <c r="AT35" i="1"/>
  <c r="AN61" i="1"/>
  <c r="AO61" i="1"/>
  <c r="AP61" i="1"/>
  <c r="AQ61" i="1"/>
  <c r="AR61" i="1"/>
  <c r="AS61" i="1"/>
  <c r="AT61" i="1"/>
  <c r="AN62" i="1"/>
  <c r="AO62" i="1"/>
  <c r="AP62" i="1"/>
  <c r="AQ62" i="1"/>
  <c r="AR62" i="1"/>
  <c r="AS62" i="1"/>
  <c r="AT62" i="1"/>
  <c r="AN63" i="1"/>
  <c r="AO63" i="1"/>
  <c r="AP63" i="1"/>
  <c r="AQ63" i="1"/>
  <c r="AR63" i="1"/>
  <c r="AS63" i="1"/>
  <c r="AT63" i="1"/>
  <c r="AN64" i="1"/>
  <c r="AO64" i="1"/>
  <c r="AP64" i="1"/>
  <c r="AQ64" i="1"/>
  <c r="AR64" i="1"/>
  <c r="AS64" i="1"/>
  <c r="AT64" i="1"/>
  <c r="AN65" i="1"/>
  <c r="AO65" i="1"/>
  <c r="AP65" i="1"/>
  <c r="AQ65" i="1"/>
  <c r="AR65" i="1"/>
  <c r="AS65" i="1"/>
  <c r="AT65" i="1"/>
  <c r="AN66" i="1"/>
  <c r="AO66" i="1"/>
  <c r="AP66" i="1"/>
  <c r="AQ66" i="1"/>
  <c r="AR66" i="1"/>
  <c r="AS66" i="1"/>
  <c r="AT66" i="1"/>
  <c r="AN67" i="1"/>
  <c r="AO67" i="1"/>
  <c r="AP67" i="1"/>
  <c r="AQ67" i="1"/>
  <c r="AR67" i="1"/>
  <c r="AS67" i="1"/>
  <c r="AT67" i="1"/>
  <c r="AN68" i="1"/>
  <c r="AO68" i="1"/>
  <c r="AP68" i="1"/>
  <c r="AQ68" i="1"/>
  <c r="AR68" i="1"/>
  <c r="AS68" i="1"/>
  <c r="AT68" i="1"/>
  <c r="AN69" i="1"/>
  <c r="AO69" i="1"/>
  <c r="AP69" i="1"/>
  <c r="AQ69" i="1"/>
  <c r="AR69" i="1"/>
  <c r="AS69" i="1"/>
  <c r="AT69" i="1"/>
  <c r="AN70" i="1"/>
  <c r="AO70" i="1"/>
  <c r="AP70" i="1"/>
  <c r="AQ70" i="1"/>
  <c r="AR70" i="1"/>
  <c r="AS70" i="1"/>
  <c r="AT70" i="1"/>
  <c r="AN71" i="1"/>
  <c r="AO71" i="1"/>
  <c r="AP71" i="1"/>
  <c r="AQ71" i="1"/>
  <c r="AR71" i="1"/>
  <c r="AS71" i="1"/>
  <c r="AT71" i="1"/>
  <c r="AN72" i="1"/>
  <c r="AO72" i="1"/>
  <c r="AP72" i="1"/>
  <c r="AQ72" i="1"/>
  <c r="AR72" i="1"/>
  <c r="AS72" i="1"/>
  <c r="AT72" i="1"/>
  <c r="AN73" i="1"/>
  <c r="AO73" i="1"/>
  <c r="AP73" i="1"/>
  <c r="AQ73" i="1"/>
  <c r="AR73" i="1"/>
  <c r="AS73" i="1"/>
  <c r="AT73" i="1"/>
  <c r="AN74" i="1"/>
  <c r="AO74" i="1"/>
  <c r="AP74" i="1"/>
  <c r="AQ74" i="1"/>
  <c r="AR74" i="1"/>
  <c r="AS74" i="1"/>
  <c r="AT74" i="1"/>
  <c r="AN75" i="1"/>
  <c r="AO75" i="1"/>
  <c r="AP75" i="1"/>
  <c r="AQ75" i="1"/>
  <c r="AR75" i="1"/>
  <c r="AS75" i="1"/>
  <c r="AT75" i="1"/>
  <c r="AN76" i="1"/>
  <c r="AO76" i="1"/>
  <c r="AP76" i="1"/>
  <c r="AQ76" i="1"/>
  <c r="AR76" i="1"/>
  <c r="AS76" i="1"/>
  <c r="AT76" i="1"/>
  <c r="AN77" i="1"/>
  <c r="AO77" i="1"/>
  <c r="AP77" i="1"/>
  <c r="AQ77" i="1"/>
  <c r="AR77" i="1"/>
  <c r="AS77" i="1"/>
  <c r="AT77" i="1"/>
  <c r="AN78" i="1"/>
  <c r="AO78" i="1"/>
  <c r="AP78" i="1"/>
  <c r="AQ78" i="1"/>
  <c r="AR78" i="1"/>
  <c r="AS78" i="1"/>
  <c r="AT78" i="1"/>
  <c r="AN79" i="1"/>
  <c r="AO79" i="1"/>
  <c r="AP79" i="1"/>
  <c r="AQ79" i="1"/>
  <c r="AR79" i="1"/>
  <c r="AS79" i="1"/>
  <c r="AT79" i="1"/>
  <c r="AN80" i="1"/>
  <c r="AO80" i="1"/>
  <c r="AP80" i="1"/>
  <c r="AQ80" i="1"/>
  <c r="AR80" i="1"/>
  <c r="AS80" i="1"/>
  <c r="AT80" i="1"/>
  <c r="AN81" i="1"/>
  <c r="AO81" i="1"/>
  <c r="AP81" i="1"/>
  <c r="AQ81" i="1"/>
  <c r="AR81" i="1"/>
  <c r="AS81" i="1"/>
  <c r="AT81" i="1"/>
  <c r="AN82" i="1"/>
  <c r="AO82" i="1"/>
  <c r="AP82" i="1"/>
  <c r="AQ82" i="1"/>
  <c r="AR82" i="1"/>
  <c r="AS82" i="1"/>
  <c r="AT82" i="1"/>
  <c r="AN83" i="1"/>
  <c r="AO83" i="1"/>
  <c r="AP83" i="1"/>
  <c r="AQ83" i="1"/>
  <c r="AR83" i="1"/>
  <c r="AS83" i="1"/>
  <c r="AT83" i="1"/>
  <c r="AN84" i="1"/>
  <c r="AO84" i="1"/>
  <c r="AP84" i="1"/>
  <c r="AQ84" i="1"/>
  <c r="AR84" i="1"/>
  <c r="AS84" i="1"/>
  <c r="AT84" i="1"/>
  <c r="AN85" i="1"/>
  <c r="AO85" i="1"/>
  <c r="AP85" i="1"/>
  <c r="AQ85" i="1"/>
  <c r="AR85" i="1"/>
  <c r="AS85" i="1"/>
  <c r="AT85" i="1"/>
  <c r="AN86" i="1"/>
  <c r="AO86" i="1"/>
  <c r="AP86" i="1"/>
  <c r="AQ86" i="1"/>
  <c r="AR86" i="1"/>
  <c r="AS86" i="1"/>
  <c r="AT86" i="1"/>
  <c r="AN87" i="1"/>
  <c r="AO87" i="1"/>
  <c r="AP87" i="1"/>
  <c r="AQ87" i="1"/>
  <c r="AR87" i="1"/>
  <c r="AS87" i="1"/>
  <c r="AT87" i="1"/>
  <c r="AN88" i="1"/>
  <c r="AO88" i="1"/>
  <c r="AP88" i="1"/>
  <c r="AQ88" i="1"/>
  <c r="AR88" i="1"/>
  <c r="AS88" i="1"/>
  <c r="AT88" i="1"/>
  <c r="AN89" i="1"/>
  <c r="AO89" i="1"/>
  <c r="AP89" i="1"/>
  <c r="AQ89" i="1"/>
  <c r="AR89" i="1"/>
  <c r="AS89" i="1"/>
  <c r="AT89" i="1"/>
  <c r="AN90" i="1"/>
  <c r="AO90" i="1"/>
  <c r="AP90" i="1"/>
  <c r="AQ90" i="1"/>
  <c r="AR90" i="1"/>
  <c r="AS90" i="1"/>
  <c r="AT90" i="1"/>
  <c r="AN91" i="1"/>
  <c r="AO91" i="1"/>
  <c r="AP91" i="1"/>
  <c r="AQ91" i="1"/>
  <c r="AR91" i="1"/>
  <c r="AS91" i="1"/>
  <c r="AT91" i="1"/>
  <c r="AN92" i="1"/>
  <c r="AO92" i="1"/>
  <c r="AP92" i="1"/>
  <c r="AQ92" i="1"/>
  <c r="AR92" i="1"/>
  <c r="AS92" i="1"/>
  <c r="AT92" i="1"/>
  <c r="AN93" i="1"/>
  <c r="AO93" i="1"/>
  <c r="AP93" i="1"/>
  <c r="AQ93" i="1"/>
  <c r="AR93" i="1"/>
  <c r="AS93" i="1"/>
  <c r="AT93" i="1"/>
  <c r="AN33" i="1"/>
  <c r="AT96" i="1"/>
  <c r="AT95" i="1"/>
  <c r="AT94" i="1"/>
  <c r="AT60" i="1"/>
  <c r="AT59" i="1"/>
  <c r="AT58" i="1"/>
  <c r="AT57" i="1"/>
  <c r="AT56" i="1"/>
  <c r="AT55" i="1"/>
  <c r="AT54" i="1"/>
  <c r="AT53" i="1"/>
  <c r="AT52" i="1"/>
  <c r="AT51" i="1"/>
  <c r="AT50" i="1"/>
  <c r="AT48" i="1"/>
  <c r="AT47" i="1"/>
  <c r="AT46" i="1"/>
  <c r="AT45" i="1"/>
  <c r="AT44" i="1"/>
  <c r="AT43" i="1"/>
  <c r="AT42" i="1"/>
  <c r="AT41" i="1"/>
  <c r="AT40" i="1"/>
  <c r="AT39" i="1"/>
  <c r="AT38" i="1"/>
  <c r="AT37" i="1"/>
  <c r="AT36" i="1"/>
  <c r="AT3" i="1"/>
  <c r="AS96" i="1"/>
  <c r="AS95" i="1"/>
  <c r="AS94" i="1"/>
  <c r="AS60" i="1"/>
  <c r="AS59" i="1"/>
  <c r="AS58" i="1"/>
  <c r="AS57" i="1"/>
  <c r="AS56" i="1"/>
  <c r="AS55" i="1"/>
  <c r="AS54" i="1"/>
  <c r="AS53" i="1"/>
  <c r="AS52" i="1"/>
  <c r="AS51" i="1"/>
  <c r="AS50" i="1"/>
  <c r="AS48" i="1"/>
  <c r="AS47" i="1"/>
  <c r="AS46" i="1"/>
  <c r="AS45" i="1"/>
  <c r="AS44" i="1"/>
  <c r="AS43" i="1"/>
  <c r="AS42" i="1"/>
  <c r="AS41" i="1"/>
  <c r="AS40" i="1"/>
  <c r="AS39" i="1"/>
  <c r="AS38" i="1"/>
  <c r="AS37" i="1"/>
  <c r="AS36" i="1"/>
  <c r="AS3" i="1"/>
  <c r="AR3" i="1"/>
  <c r="Y118" i="5"/>
  <c r="AT97" i="1" l="1"/>
  <c r="C4" i="22"/>
  <c r="D4" i="22"/>
  <c r="E4" i="22"/>
  <c r="F4" i="22"/>
  <c r="G4" i="22"/>
  <c r="H4" i="22"/>
  <c r="B4" i="22"/>
  <c r="BH4" i="1" l="1"/>
  <c r="BW4" i="1" s="1"/>
  <c r="BI4" i="1"/>
  <c r="BH5" i="1"/>
  <c r="BW5" i="1" s="1"/>
  <c r="BI5" i="1"/>
  <c r="BX5" i="1" s="1"/>
  <c r="BH6" i="1"/>
  <c r="BW6" i="1" s="1"/>
  <c r="BI6" i="1"/>
  <c r="BX6" i="1" s="1"/>
  <c r="BH7" i="1"/>
  <c r="BW7" i="1" s="1"/>
  <c r="BI7" i="1"/>
  <c r="BX7" i="1" s="1"/>
  <c r="BH8" i="1"/>
  <c r="BW8" i="1" s="1"/>
  <c r="BI8" i="1"/>
  <c r="BX8" i="1" s="1"/>
  <c r="BH9" i="1"/>
  <c r="BW9" i="1" s="1"/>
  <c r="BI9" i="1"/>
  <c r="BX9" i="1" s="1"/>
  <c r="BH10" i="1"/>
  <c r="BW10" i="1" s="1"/>
  <c r="BH11" i="1"/>
  <c r="BW11" i="1" s="1"/>
  <c r="BI11" i="1"/>
  <c r="BX11" i="1" s="1"/>
  <c r="BH12" i="1"/>
  <c r="BW12" i="1" s="1"/>
  <c r="BI12" i="1"/>
  <c r="BX12" i="1" s="1"/>
  <c r="BH13" i="1"/>
  <c r="BW13" i="1" s="1"/>
  <c r="BI13" i="1"/>
  <c r="BX13" i="1" s="1"/>
  <c r="BH14" i="1"/>
  <c r="BW14" i="1" s="1"/>
  <c r="BI14" i="1"/>
  <c r="BX14" i="1" s="1"/>
  <c r="BH15" i="1"/>
  <c r="BW15" i="1" s="1"/>
  <c r="BI15" i="1"/>
  <c r="BX15" i="1" s="1"/>
  <c r="BH16" i="1"/>
  <c r="BW16" i="1" s="1"/>
  <c r="BI16" i="1"/>
  <c r="BX16" i="1" s="1"/>
  <c r="BH17" i="1"/>
  <c r="BW17" i="1" s="1"/>
  <c r="BI17" i="1"/>
  <c r="BX17" i="1" s="1"/>
  <c r="BH18" i="1"/>
  <c r="BW18" i="1" s="1"/>
  <c r="BI18" i="1"/>
  <c r="BX18" i="1" s="1"/>
  <c r="BH19" i="1"/>
  <c r="BW19" i="1" s="1"/>
  <c r="BI19" i="1"/>
  <c r="BX19" i="1" s="1"/>
  <c r="BH20" i="1"/>
  <c r="BW20" i="1" s="1"/>
  <c r="BI20" i="1"/>
  <c r="BX20" i="1" s="1"/>
  <c r="BH21" i="1"/>
  <c r="BW21" i="1" s="1"/>
  <c r="BI21" i="1"/>
  <c r="BX21" i="1" s="1"/>
  <c r="BH22" i="1"/>
  <c r="BW22" i="1" s="1"/>
  <c r="BI22" i="1"/>
  <c r="BX22" i="1" s="1"/>
  <c r="BH23" i="1"/>
  <c r="BW23" i="1" s="1"/>
  <c r="BI23" i="1"/>
  <c r="BX23" i="1" s="1"/>
  <c r="BH24" i="1"/>
  <c r="BW24" i="1" s="1"/>
  <c r="BI24" i="1"/>
  <c r="BX24" i="1" s="1"/>
  <c r="BH25" i="1"/>
  <c r="BW25" i="1" s="1"/>
  <c r="BI25" i="1"/>
  <c r="BX25" i="1" s="1"/>
  <c r="BH26" i="1"/>
  <c r="BW26" i="1" s="1"/>
  <c r="BI26" i="1"/>
  <c r="BX26" i="1" s="1"/>
  <c r="BH27" i="1"/>
  <c r="BW27" i="1" s="1"/>
  <c r="BI27" i="1"/>
  <c r="BX27" i="1" s="1"/>
  <c r="BH28" i="1"/>
  <c r="BW28" i="1" s="1"/>
  <c r="BI28" i="1"/>
  <c r="BX28" i="1" s="1"/>
  <c r="BH29" i="1"/>
  <c r="BW29" i="1" s="1"/>
  <c r="BI29" i="1"/>
  <c r="BX29" i="1" s="1"/>
  <c r="BH30" i="1"/>
  <c r="BW30" i="1" s="1"/>
  <c r="BI30" i="1"/>
  <c r="BX30" i="1" s="1"/>
  <c r="BH31" i="1"/>
  <c r="BW31" i="1" s="1"/>
  <c r="BI31" i="1"/>
  <c r="BX31" i="1" s="1"/>
  <c r="BH32" i="1"/>
  <c r="BW32" i="1" s="1"/>
  <c r="BI32" i="1"/>
  <c r="BX32" i="1" s="1"/>
  <c r="BH33" i="1"/>
  <c r="BW33" i="1" s="1"/>
  <c r="BI33" i="1"/>
  <c r="BX33" i="1" s="1"/>
  <c r="BH34" i="1"/>
  <c r="BW34" i="1" s="1"/>
  <c r="BI34" i="1"/>
  <c r="BX34" i="1" s="1"/>
  <c r="BH35" i="1"/>
  <c r="BW35" i="1" s="1"/>
  <c r="BI35" i="1"/>
  <c r="BX35" i="1" s="1"/>
  <c r="BH36" i="1"/>
  <c r="BW36" i="1" s="1"/>
  <c r="BI36" i="1"/>
  <c r="BX36" i="1" s="1"/>
  <c r="BH37" i="1"/>
  <c r="BW37" i="1" s="1"/>
  <c r="BI37" i="1"/>
  <c r="BX37" i="1" s="1"/>
  <c r="BH38" i="1"/>
  <c r="BW38" i="1" s="1"/>
  <c r="BI38" i="1"/>
  <c r="BX38" i="1" s="1"/>
  <c r="BH39" i="1"/>
  <c r="BW39" i="1" s="1"/>
  <c r="BI39" i="1"/>
  <c r="BX39" i="1" s="1"/>
  <c r="BH40" i="1"/>
  <c r="BW40" i="1" s="1"/>
  <c r="BI40" i="1"/>
  <c r="BX40" i="1" s="1"/>
  <c r="BH41" i="1"/>
  <c r="BW41" i="1" s="1"/>
  <c r="BI41" i="1"/>
  <c r="BX41" i="1" s="1"/>
  <c r="BH42" i="1"/>
  <c r="BW42" i="1" s="1"/>
  <c r="BI42" i="1"/>
  <c r="BX42" i="1" s="1"/>
  <c r="BH43" i="1"/>
  <c r="BW43" i="1" s="1"/>
  <c r="BI43" i="1"/>
  <c r="BX43" i="1" s="1"/>
  <c r="BH44" i="1"/>
  <c r="BW44" i="1" s="1"/>
  <c r="BI44" i="1"/>
  <c r="BX44" i="1" s="1"/>
  <c r="BH45" i="1"/>
  <c r="BW45" i="1" s="1"/>
  <c r="BI45" i="1"/>
  <c r="BX45" i="1" s="1"/>
  <c r="BH46" i="1"/>
  <c r="BW46" i="1" s="1"/>
  <c r="BI46" i="1"/>
  <c r="BX46" i="1" s="1"/>
  <c r="BH47" i="1"/>
  <c r="BW47" i="1" s="1"/>
  <c r="BI47" i="1"/>
  <c r="BX47" i="1" s="1"/>
  <c r="BH48" i="1"/>
  <c r="BW48" i="1" s="1"/>
  <c r="BI48" i="1"/>
  <c r="BX48" i="1" s="1"/>
  <c r="BH50" i="1"/>
  <c r="BW50" i="1" s="1"/>
  <c r="BI50" i="1"/>
  <c r="BX50" i="1" s="1"/>
  <c r="BH51" i="1"/>
  <c r="BW51" i="1" s="1"/>
  <c r="BI51" i="1"/>
  <c r="BX51" i="1" s="1"/>
  <c r="BH52" i="1"/>
  <c r="BW52" i="1" s="1"/>
  <c r="BI52" i="1"/>
  <c r="BX52" i="1" s="1"/>
  <c r="BH53" i="1"/>
  <c r="BW53" i="1" s="1"/>
  <c r="BI53" i="1"/>
  <c r="BX53" i="1" s="1"/>
  <c r="BH54" i="1"/>
  <c r="BW54" i="1" s="1"/>
  <c r="BI54" i="1"/>
  <c r="BX54" i="1" s="1"/>
  <c r="BH55" i="1"/>
  <c r="BW55" i="1" s="1"/>
  <c r="BI55" i="1"/>
  <c r="BX55" i="1" s="1"/>
  <c r="BH56" i="1"/>
  <c r="BW56" i="1" s="1"/>
  <c r="BI56" i="1"/>
  <c r="BX56" i="1" s="1"/>
  <c r="BH57" i="1"/>
  <c r="BW57" i="1" s="1"/>
  <c r="BI57" i="1"/>
  <c r="BX57" i="1" s="1"/>
  <c r="BH58" i="1"/>
  <c r="BW58" i="1" s="1"/>
  <c r="BI58" i="1"/>
  <c r="BX58" i="1" s="1"/>
  <c r="BH59" i="1"/>
  <c r="BW59" i="1" s="1"/>
  <c r="BI59" i="1"/>
  <c r="BX59" i="1" s="1"/>
  <c r="BH60" i="1"/>
  <c r="BW60" i="1" s="1"/>
  <c r="BI60" i="1"/>
  <c r="BX60" i="1" s="1"/>
  <c r="BH61" i="1"/>
  <c r="BW61" i="1" s="1"/>
  <c r="BI61" i="1"/>
  <c r="BX61" i="1" s="1"/>
  <c r="BH62" i="1"/>
  <c r="BW62" i="1" s="1"/>
  <c r="BI62" i="1"/>
  <c r="BX62" i="1" s="1"/>
  <c r="BH63" i="1"/>
  <c r="BW63" i="1" s="1"/>
  <c r="BI63" i="1"/>
  <c r="BX63" i="1" s="1"/>
  <c r="BH64" i="1"/>
  <c r="BW64" i="1" s="1"/>
  <c r="BI64" i="1"/>
  <c r="BX64" i="1" s="1"/>
  <c r="BH65" i="1"/>
  <c r="BW65" i="1" s="1"/>
  <c r="BI65" i="1"/>
  <c r="BX65" i="1" s="1"/>
  <c r="BH66" i="1"/>
  <c r="BW66" i="1" s="1"/>
  <c r="BI66" i="1"/>
  <c r="BX66" i="1" s="1"/>
  <c r="BH67" i="1"/>
  <c r="BW67" i="1" s="1"/>
  <c r="BI67" i="1"/>
  <c r="BX67" i="1" s="1"/>
  <c r="BH68" i="1"/>
  <c r="BW68" i="1" s="1"/>
  <c r="BI68" i="1"/>
  <c r="BX68" i="1" s="1"/>
  <c r="BH69" i="1"/>
  <c r="BW69" i="1" s="1"/>
  <c r="BI69" i="1"/>
  <c r="BX69" i="1" s="1"/>
  <c r="BH70" i="1"/>
  <c r="BW70" i="1" s="1"/>
  <c r="BI70" i="1"/>
  <c r="BX70" i="1" s="1"/>
  <c r="BH71" i="1"/>
  <c r="BW71" i="1" s="1"/>
  <c r="BI71" i="1"/>
  <c r="BX71" i="1" s="1"/>
  <c r="BH72" i="1"/>
  <c r="BW72" i="1" s="1"/>
  <c r="BI72" i="1"/>
  <c r="BX72" i="1" s="1"/>
  <c r="BH73" i="1"/>
  <c r="BW73" i="1" s="1"/>
  <c r="BI73" i="1"/>
  <c r="BX73" i="1" s="1"/>
  <c r="BH74" i="1"/>
  <c r="BW74" i="1" s="1"/>
  <c r="BI74" i="1"/>
  <c r="BX74" i="1" s="1"/>
  <c r="BH75" i="1"/>
  <c r="BW75" i="1" s="1"/>
  <c r="BI75" i="1"/>
  <c r="BX75" i="1" s="1"/>
  <c r="BH76" i="1"/>
  <c r="BW76" i="1" s="1"/>
  <c r="BI76" i="1"/>
  <c r="BX76" i="1" s="1"/>
  <c r="BH77" i="1"/>
  <c r="BW77" i="1" s="1"/>
  <c r="BI77" i="1"/>
  <c r="BX77" i="1" s="1"/>
  <c r="BH78" i="1"/>
  <c r="BW78" i="1" s="1"/>
  <c r="BI78" i="1"/>
  <c r="BX78" i="1" s="1"/>
  <c r="BH79" i="1"/>
  <c r="BW79" i="1" s="1"/>
  <c r="BI79" i="1"/>
  <c r="BX79" i="1" s="1"/>
  <c r="BH80" i="1"/>
  <c r="BW80" i="1" s="1"/>
  <c r="BI80" i="1"/>
  <c r="BX80" i="1" s="1"/>
  <c r="BH81" i="1"/>
  <c r="BW81" i="1" s="1"/>
  <c r="BI81" i="1"/>
  <c r="BX81" i="1" s="1"/>
  <c r="BH82" i="1"/>
  <c r="BW82" i="1" s="1"/>
  <c r="BI82" i="1"/>
  <c r="BX82" i="1" s="1"/>
  <c r="BH83" i="1"/>
  <c r="BW83" i="1" s="1"/>
  <c r="BI83" i="1"/>
  <c r="BX83" i="1" s="1"/>
  <c r="BH84" i="1"/>
  <c r="BW84" i="1" s="1"/>
  <c r="BI84" i="1"/>
  <c r="BX84" i="1" s="1"/>
  <c r="BH85" i="1"/>
  <c r="BW85" i="1" s="1"/>
  <c r="BI85" i="1"/>
  <c r="BX85" i="1" s="1"/>
  <c r="BH86" i="1"/>
  <c r="BW86" i="1" s="1"/>
  <c r="BI86" i="1"/>
  <c r="BX86" i="1" s="1"/>
  <c r="BH87" i="1"/>
  <c r="BW87" i="1" s="1"/>
  <c r="BI87" i="1"/>
  <c r="BX87" i="1" s="1"/>
  <c r="BH88" i="1"/>
  <c r="BW88" i="1" s="1"/>
  <c r="BI88" i="1"/>
  <c r="BX88" i="1" s="1"/>
  <c r="BH89" i="1"/>
  <c r="BW89" i="1" s="1"/>
  <c r="BI89" i="1"/>
  <c r="BX89" i="1" s="1"/>
  <c r="BH90" i="1"/>
  <c r="BW90" i="1" s="1"/>
  <c r="BI90" i="1"/>
  <c r="BX90" i="1" s="1"/>
  <c r="BH91" i="1"/>
  <c r="BW91" i="1" s="1"/>
  <c r="BI91" i="1"/>
  <c r="BX91" i="1" s="1"/>
  <c r="BH92" i="1"/>
  <c r="BW92" i="1" s="1"/>
  <c r="BI92" i="1"/>
  <c r="BX92" i="1" s="1"/>
  <c r="BH93" i="1"/>
  <c r="BW93" i="1" s="1"/>
  <c r="BI93" i="1"/>
  <c r="BX93" i="1" s="1"/>
  <c r="BH94" i="1"/>
  <c r="BW94" i="1" s="1"/>
  <c r="BI94" i="1"/>
  <c r="BX94" i="1" s="1"/>
  <c r="BH95" i="1"/>
  <c r="BW95" i="1" s="1"/>
  <c r="BI95" i="1"/>
  <c r="BX95" i="1" s="1"/>
  <c r="BH96" i="1"/>
  <c r="BW96" i="1" s="1"/>
  <c r="BI96" i="1"/>
  <c r="BX96" i="1" s="1"/>
  <c r="BH3" i="1"/>
  <c r="BW3" i="1" s="1"/>
  <c r="BI3" i="1"/>
  <c r="BX3" i="1" s="1"/>
  <c r="BG3" i="1"/>
  <c r="K115" i="1"/>
  <c r="L115" i="1"/>
  <c r="J115" i="1"/>
  <c r="K114" i="1"/>
  <c r="Y115" i="1" s="1"/>
  <c r="L114" i="1"/>
  <c r="M114" i="1"/>
  <c r="S115" i="1" l="1"/>
  <c r="BH97" i="1"/>
  <c r="BW97" i="1" s="1"/>
  <c r="BB4" i="1"/>
  <c r="BX4" i="1"/>
  <c r="BI97" i="1"/>
  <c r="BX97" i="1" s="1"/>
  <c r="F130" i="5"/>
  <c r="E131" i="5"/>
  <c r="E130" i="5"/>
  <c r="BQ27" i="5" l="1"/>
  <c r="BQ32" i="5"/>
  <c r="BQ37" i="5"/>
  <c r="BQ39" i="5"/>
  <c r="AM97" i="5"/>
  <c r="E3" i="5"/>
  <c r="T3" i="5"/>
  <c r="U3" i="5"/>
  <c r="V3" i="5"/>
  <c r="W3" i="5"/>
  <c r="X3" i="5"/>
  <c r="Y3" i="5"/>
  <c r="Z3" i="5"/>
  <c r="AA3" i="5"/>
  <c r="AB3" i="5"/>
  <c r="AC3" i="5"/>
  <c r="AD3" i="5"/>
  <c r="AE3" i="5"/>
  <c r="AL3" i="5"/>
  <c r="AN3" i="5"/>
  <c r="AO3" i="5"/>
  <c r="AQ3" i="5"/>
  <c r="AR3" i="5"/>
  <c r="AS3" i="5"/>
  <c r="BW3" i="5" s="1"/>
  <c r="AU3" i="5"/>
  <c r="AV3" i="5"/>
  <c r="AW3" i="5"/>
  <c r="AX3" i="5"/>
  <c r="AY3" i="5"/>
  <c r="CC3" i="5" s="1"/>
  <c r="BR3" i="5"/>
  <c r="BS3" i="5"/>
  <c r="BU3" i="5"/>
  <c r="BV3" i="5"/>
  <c r="BY3" i="5"/>
  <c r="BZ3" i="5"/>
  <c r="CA3" i="5"/>
  <c r="CB3" i="5"/>
  <c r="E4" i="5"/>
  <c r="T4" i="5"/>
  <c r="U4" i="5"/>
  <c r="AF4" i="5" s="1"/>
  <c r="V4" i="5"/>
  <c r="W4" i="5"/>
  <c r="X4" i="5"/>
  <c r="Y4" i="5"/>
  <c r="Z4" i="5"/>
  <c r="AA4" i="5"/>
  <c r="AB4" i="5"/>
  <c r="AC4" i="5"/>
  <c r="AD4" i="5"/>
  <c r="AE4" i="5"/>
  <c r="AL4" i="5"/>
  <c r="AN4" i="5"/>
  <c r="BQ4" i="5" s="1"/>
  <c r="AO4" i="5"/>
  <c r="BS4" i="5" s="1"/>
  <c r="AQ4" i="5"/>
  <c r="AR4" i="5"/>
  <c r="AS4" i="5"/>
  <c r="AT4" i="5"/>
  <c r="AU4" i="5"/>
  <c r="AV4" i="5"/>
  <c r="AW4" i="5"/>
  <c r="CA4" i="5" s="1"/>
  <c r="AX4" i="5"/>
  <c r="AY4" i="5"/>
  <c r="CC4" i="5" s="1"/>
  <c r="BR4" i="5"/>
  <c r="BU4" i="5"/>
  <c r="BV4" i="5"/>
  <c r="BW4" i="5"/>
  <c r="BX4" i="5"/>
  <c r="BY4" i="5"/>
  <c r="BZ4" i="5"/>
  <c r="CB4" i="5"/>
  <c r="E5" i="5"/>
  <c r="T5" i="5"/>
  <c r="S5" i="5" s="1"/>
  <c r="U5" i="5"/>
  <c r="V5" i="5"/>
  <c r="AF5" i="5" s="1"/>
  <c r="W5" i="5"/>
  <c r="X5" i="5"/>
  <c r="Y5" i="5"/>
  <c r="Z5" i="5"/>
  <c r="AA5" i="5"/>
  <c r="AB5" i="5"/>
  <c r="AC5" i="5"/>
  <c r="AD5" i="5"/>
  <c r="AE5" i="5"/>
  <c r="AL5" i="5"/>
  <c r="BQ5" i="5"/>
  <c r="AN5" i="5"/>
  <c r="AO5" i="5"/>
  <c r="AT5" i="5"/>
  <c r="AU5" i="5"/>
  <c r="AV5" i="5"/>
  <c r="BZ5" i="5" s="1"/>
  <c r="AW5" i="5"/>
  <c r="CA5" i="5" s="1"/>
  <c r="AX5" i="5"/>
  <c r="AY5" i="5"/>
  <c r="CC5" i="5" s="1"/>
  <c r="BR5" i="5"/>
  <c r="CD5" i="5" s="1"/>
  <c r="BS5" i="5"/>
  <c r="BX5" i="5"/>
  <c r="BY5" i="5"/>
  <c r="CB5" i="5"/>
  <c r="E6" i="5"/>
  <c r="T6" i="5"/>
  <c r="AI6" i="5" s="1"/>
  <c r="U6" i="5"/>
  <c r="AF6" i="5" s="1"/>
  <c r="V6" i="5"/>
  <c r="W6" i="5"/>
  <c r="X6" i="5"/>
  <c r="Y6" i="5"/>
  <c r="Z6" i="5"/>
  <c r="AA6" i="5"/>
  <c r="AB6" i="5"/>
  <c r="AC6" i="5"/>
  <c r="AD6" i="5"/>
  <c r="AE6" i="5"/>
  <c r="AH6" i="5"/>
  <c r="AL6" i="5"/>
  <c r="AN6" i="5"/>
  <c r="BQ6" i="5" s="1"/>
  <c r="AO6" i="5"/>
  <c r="BS6" i="5" s="1"/>
  <c r="AQ6" i="5"/>
  <c r="AR6" i="5"/>
  <c r="AS6" i="5"/>
  <c r="BW6" i="5" s="1"/>
  <c r="AT6" i="5"/>
  <c r="AU6" i="5"/>
  <c r="AV6" i="5"/>
  <c r="AW6" i="5"/>
  <c r="CA6" i="5" s="1"/>
  <c r="AX6" i="5"/>
  <c r="AY6" i="5"/>
  <c r="CC6" i="5" s="1"/>
  <c r="BR6" i="5"/>
  <c r="BU6" i="5"/>
  <c r="BV6" i="5"/>
  <c r="BX6" i="5"/>
  <c r="BY6" i="5"/>
  <c r="BZ6" i="5"/>
  <c r="CB6" i="5"/>
  <c r="E7" i="5"/>
  <c r="T7" i="5"/>
  <c r="S7" i="5" s="1"/>
  <c r="U7" i="5"/>
  <c r="V7" i="5"/>
  <c r="AF7" i="5" s="1"/>
  <c r="W7" i="5"/>
  <c r="X7" i="5"/>
  <c r="Y7" i="5"/>
  <c r="Z7" i="5"/>
  <c r="AA7" i="5"/>
  <c r="AB7" i="5"/>
  <c r="AC7" i="5"/>
  <c r="AD7" i="5"/>
  <c r="AE7" i="5"/>
  <c r="AL7" i="5"/>
  <c r="BQ7" i="5"/>
  <c r="AN7" i="5"/>
  <c r="BR7" i="5" s="1"/>
  <c r="AO7" i="5"/>
  <c r="AP7" i="5"/>
  <c r="AQ7" i="5"/>
  <c r="BU7" i="5" s="1"/>
  <c r="AR7" i="5"/>
  <c r="BV7" i="5" s="1"/>
  <c r="AS7" i="5"/>
  <c r="AT7" i="5"/>
  <c r="BX7" i="5" s="1"/>
  <c r="AU7" i="5"/>
  <c r="AV7" i="5"/>
  <c r="AW7" i="5"/>
  <c r="AX7" i="5"/>
  <c r="CB7" i="5" s="1"/>
  <c r="AY7" i="5"/>
  <c r="CC7" i="5" s="1"/>
  <c r="BS7" i="5"/>
  <c r="BT7" i="5"/>
  <c r="BW7" i="5"/>
  <c r="BY7" i="5"/>
  <c r="BZ7" i="5"/>
  <c r="CA7" i="5"/>
  <c r="E8" i="5"/>
  <c r="T8" i="5"/>
  <c r="S8" i="5" s="1"/>
  <c r="U8" i="5"/>
  <c r="AF8" i="5" s="1"/>
  <c r="V8" i="5"/>
  <c r="W8" i="5"/>
  <c r="AH8" i="5" s="1"/>
  <c r="X8" i="5"/>
  <c r="Y8" i="5"/>
  <c r="Z8" i="5"/>
  <c r="AA8" i="5"/>
  <c r="AB8" i="5"/>
  <c r="AC8" i="5"/>
  <c r="AD8" i="5"/>
  <c r="AE8" i="5"/>
  <c r="AL8" i="5"/>
  <c r="AP8" i="5"/>
  <c r="AQ8" i="5"/>
  <c r="AR8" i="5"/>
  <c r="BV8" i="5" s="1"/>
  <c r="AS8" i="5"/>
  <c r="AT8" i="5"/>
  <c r="BX8" i="5" s="1"/>
  <c r="AU8" i="5"/>
  <c r="BY8" i="5" s="1"/>
  <c r="AV8" i="5"/>
  <c r="AX8" i="5"/>
  <c r="CB8" i="5" s="1"/>
  <c r="AY8" i="5"/>
  <c r="CC8" i="5" s="1"/>
  <c r="BU8" i="5"/>
  <c r="BW8" i="5"/>
  <c r="BZ8" i="5"/>
  <c r="E9" i="5"/>
  <c r="T9" i="5"/>
  <c r="U9" i="5"/>
  <c r="V9" i="5"/>
  <c r="W9" i="5"/>
  <c r="X9" i="5"/>
  <c r="Y9" i="5"/>
  <c r="Z9" i="5"/>
  <c r="AA9" i="5"/>
  <c r="AB9" i="5"/>
  <c r="AC9" i="5"/>
  <c r="AD9" i="5"/>
  <c r="AE9" i="5"/>
  <c r="AF9" i="5"/>
  <c r="AL9" i="5"/>
  <c r="AN9" i="5"/>
  <c r="BR9" i="5" s="1"/>
  <c r="AO9" i="5"/>
  <c r="AP9" i="5"/>
  <c r="AQ9" i="5"/>
  <c r="BU9" i="5" s="1"/>
  <c r="CF9" i="5" s="1"/>
  <c r="AT9" i="5"/>
  <c r="AV9" i="5"/>
  <c r="BZ9" i="5" s="1"/>
  <c r="AX9" i="5"/>
  <c r="CB9" i="5" s="1"/>
  <c r="AY9" i="5"/>
  <c r="CC9" i="5" s="1"/>
  <c r="BS9" i="5"/>
  <c r="BT9" i="5"/>
  <c r="BX9" i="5"/>
  <c r="E10" i="5"/>
  <c r="T10" i="5"/>
  <c r="U10" i="5"/>
  <c r="V10" i="5"/>
  <c r="W10" i="5"/>
  <c r="X10" i="5"/>
  <c r="Y10" i="5"/>
  <c r="Z10" i="5"/>
  <c r="AA10" i="5"/>
  <c r="AB10" i="5"/>
  <c r="AI10" i="5" s="1"/>
  <c r="AC10" i="5"/>
  <c r="AD10" i="5"/>
  <c r="AE10" i="5"/>
  <c r="CD10" i="5"/>
  <c r="CF10" i="5"/>
  <c r="T11" i="5"/>
  <c r="U11" i="5"/>
  <c r="V11" i="5"/>
  <c r="W11" i="5"/>
  <c r="AI11" i="5" s="1"/>
  <c r="X11" i="5"/>
  <c r="Y11" i="5"/>
  <c r="Z11" i="5"/>
  <c r="AA11" i="5"/>
  <c r="AB11" i="5"/>
  <c r="AC11" i="5"/>
  <c r="AD11" i="5"/>
  <c r="AE11" i="5"/>
  <c r="AL11" i="5"/>
  <c r="AN11" i="5"/>
  <c r="BQ11" i="5" s="1"/>
  <c r="AO11" i="5"/>
  <c r="AQ11" i="5"/>
  <c r="AR11" i="5"/>
  <c r="BV11" i="5" s="1"/>
  <c r="AS11" i="5"/>
  <c r="AT11" i="5"/>
  <c r="AU11" i="5"/>
  <c r="BY11" i="5" s="1"/>
  <c r="AV11" i="5"/>
  <c r="AW11" i="5"/>
  <c r="AX11" i="5"/>
  <c r="AY11" i="5"/>
  <c r="CC11" i="5" s="1"/>
  <c r="BS11" i="5"/>
  <c r="BU11" i="5"/>
  <c r="BW11" i="5"/>
  <c r="BX11" i="5"/>
  <c r="BZ11" i="5"/>
  <c r="CA11" i="5"/>
  <c r="CB11" i="5"/>
  <c r="T12" i="5"/>
  <c r="U12" i="5"/>
  <c r="V12" i="5"/>
  <c r="W12" i="5"/>
  <c r="X12" i="5"/>
  <c r="Y12" i="5"/>
  <c r="Z12" i="5"/>
  <c r="AA12" i="5"/>
  <c r="AB12" i="5"/>
  <c r="AC12" i="5"/>
  <c r="AD12" i="5"/>
  <c r="AE12" i="5"/>
  <c r="AL12" i="5"/>
  <c r="AO12" i="5"/>
  <c r="AP12" i="5"/>
  <c r="AQ12" i="5"/>
  <c r="BU12" i="5" s="1"/>
  <c r="AR12" i="5"/>
  <c r="AS12" i="5"/>
  <c r="BW12" i="5" s="1"/>
  <c r="AT12" i="5"/>
  <c r="AU12" i="5"/>
  <c r="AV12" i="5"/>
  <c r="BZ12" i="5" s="1"/>
  <c r="AW12" i="5"/>
  <c r="AX12" i="5"/>
  <c r="AY12" i="5"/>
  <c r="CC12" i="5" s="1"/>
  <c r="BS12" i="5"/>
  <c r="BT12" i="5"/>
  <c r="BV12" i="5"/>
  <c r="BX12" i="5"/>
  <c r="BY12" i="5"/>
  <c r="CA12" i="5"/>
  <c r="CB12" i="5"/>
  <c r="E13" i="5"/>
  <c r="T13" i="5"/>
  <c r="U13" i="5"/>
  <c r="V13" i="5"/>
  <c r="W13" i="5"/>
  <c r="X13" i="5"/>
  <c r="Y13" i="5"/>
  <c r="Z13" i="5"/>
  <c r="AA13" i="5"/>
  <c r="AB13" i="5"/>
  <c r="AC13" i="5"/>
  <c r="AD13" i="5"/>
  <c r="AE13" i="5"/>
  <c r="AL13" i="5"/>
  <c r="AO13" i="5"/>
  <c r="AQ13" i="5"/>
  <c r="BU13" i="5" s="1"/>
  <c r="AR13" i="5"/>
  <c r="AS13" i="5"/>
  <c r="BW13" i="5" s="1"/>
  <c r="AT13" i="5"/>
  <c r="BX13" i="5" s="1"/>
  <c r="AV13" i="5"/>
  <c r="BZ13" i="5" s="1"/>
  <c r="AW13" i="5"/>
  <c r="AX13" i="5"/>
  <c r="CB13" i="5" s="1"/>
  <c r="AY13" i="5"/>
  <c r="BV13" i="5"/>
  <c r="CA13" i="5"/>
  <c r="CC13" i="5"/>
  <c r="E14" i="5"/>
  <c r="T14" i="5"/>
  <c r="U14" i="5"/>
  <c r="V14" i="5"/>
  <c r="W14" i="5"/>
  <c r="X14" i="5"/>
  <c r="Y14" i="5"/>
  <c r="Z14" i="5"/>
  <c r="AA14" i="5"/>
  <c r="AB14" i="5"/>
  <c r="AC14" i="5"/>
  <c r="AD14" i="5"/>
  <c r="AE14" i="5"/>
  <c r="AL14" i="5"/>
  <c r="AN14" i="5"/>
  <c r="AO14" i="5"/>
  <c r="AP14" i="5"/>
  <c r="BT14" i="5" s="1"/>
  <c r="AQ14" i="5"/>
  <c r="AR14" i="5"/>
  <c r="AS14" i="5"/>
  <c r="BW14" i="5" s="1"/>
  <c r="AU14" i="5"/>
  <c r="AV14" i="5"/>
  <c r="AW14" i="5"/>
  <c r="CA14" i="5" s="1"/>
  <c r="AX14" i="5"/>
  <c r="AY14" i="5"/>
  <c r="BS14" i="5"/>
  <c r="BU14" i="5"/>
  <c r="BV14" i="5"/>
  <c r="BY14" i="5"/>
  <c r="BZ14" i="5"/>
  <c r="CB14" i="5"/>
  <c r="CC14" i="5"/>
  <c r="T15" i="5"/>
  <c r="U15" i="5"/>
  <c r="V15" i="5"/>
  <c r="W15" i="5"/>
  <c r="X15" i="5"/>
  <c r="Y15" i="5"/>
  <c r="Z15" i="5"/>
  <c r="AA15" i="5"/>
  <c r="AB15" i="5"/>
  <c r="AC15" i="5"/>
  <c r="AD15" i="5"/>
  <c r="AE15" i="5"/>
  <c r="AL15" i="5"/>
  <c r="AN15" i="5"/>
  <c r="AO15" i="5"/>
  <c r="AP15" i="5"/>
  <c r="AQ15" i="5"/>
  <c r="BU15" i="5" s="1"/>
  <c r="AR15" i="5"/>
  <c r="BV15" i="5" s="1"/>
  <c r="AS15" i="5"/>
  <c r="BW15" i="5" s="1"/>
  <c r="AT15" i="5"/>
  <c r="AU15" i="5"/>
  <c r="AV15" i="5"/>
  <c r="BZ15" i="5" s="1"/>
  <c r="AW15" i="5"/>
  <c r="CA15" i="5" s="1"/>
  <c r="AX15" i="5"/>
  <c r="AY15" i="5"/>
  <c r="CC15" i="5" s="1"/>
  <c r="BR15" i="5"/>
  <c r="BS15" i="5"/>
  <c r="BT15" i="5"/>
  <c r="BX15" i="5"/>
  <c r="BY15" i="5"/>
  <c r="CB15" i="5"/>
  <c r="E16" i="5"/>
  <c r="T16" i="5"/>
  <c r="S16" i="5" s="1"/>
  <c r="U16" i="5"/>
  <c r="V16" i="5"/>
  <c r="W16" i="5"/>
  <c r="AI16" i="5" s="1"/>
  <c r="X16" i="5"/>
  <c r="Y16" i="5"/>
  <c r="Z16" i="5"/>
  <c r="AA16" i="5"/>
  <c r="AB16" i="5"/>
  <c r="AC16" i="5"/>
  <c r="AD16" i="5"/>
  <c r="AE16" i="5"/>
  <c r="AL16" i="5"/>
  <c r="AN16" i="5"/>
  <c r="BQ16" i="5" s="1"/>
  <c r="AO16" i="5"/>
  <c r="AP16" i="5"/>
  <c r="AQ16" i="5"/>
  <c r="AR16" i="5"/>
  <c r="BV16" i="5" s="1"/>
  <c r="AS16" i="5"/>
  <c r="BW16" i="5" s="1"/>
  <c r="AT16" i="5"/>
  <c r="BX16" i="5" s="1"/>
  <c r="AU16" i="5"/>
  <c r="AV16" i="5"/>
  <c r="AW16" i="5"/>
  <c r="CA16" i="5" s="1"/>
  <c r="AX16" i="5"/>
  <c r="CB16" i="5" s="1"/>
  <c r="AY16" i="5"/>
  <c r="BS16" i="5"/>
  <c r="BT16" i="5"/>
  <c r="BU16" i="5"/>
  <c r="BY16" i="5"/>
  <c r="BZ16" i="5"/>
  <c r="CC16" i="5"/>
  <c r="E17" i="5"/>
  <c r="T17" i="5"/>
  <c r="AI17" i="5" s="1"/>
  <c r="U17" i="5"/>
  <c r="AF17" i="5" s="1"/>
  <c r="V17" i="5"/>
  <c r="W17" i="5"/>
  <c r="AH17" i="5" s="1"/>
  <c r="X17" i="5"/>
  <c r="Y17" i="5"/>
  <c r="Z17" i="5"/>
  <c r="AA17" i="5"/>
  <c r="AB17" i="5"/>
  <c r="AC17" i="5"/>
  <c r="AD17" i="5"/>
  <c r="AE17" i="5"/>
  <c r="S17" i="5" s="1"/>
  <c r="AL17" i="5"/>
  <c r="BQ17" i="5"/>
  <c r="AN17" i="5"/>
  <c r="AO17" i="5"/>
  <c r="BS17" i="5" s="1"/>
  <c r="CD17" i="5" s="1"/>
  <c r="AP17" i="5"/>
  <c r="AQ17" i="5"/>
  <c r="AR17" i="5"/>
  <c r="AS17" i="5"/>
  <c r="BW17" i="5" s="1"/>
  <c r="AT17" i="5"/>
  <c r="BX17" i="5" s="1"/>
  <c r="AU17" i="5"/>
  <c r="BY17" i="5" s="1"/>
  <c r="AV17" i="5"/>
  <c r="AW17" i="5"/>
  <c r="AX17" i="5"/>
  <c r="CB17" i="5" s="1"/>
  <c r="AY17" i="5"/>
  <c r="CC17" i="5" s="1"/>
  <c r="BR17" i="5"/>
  <c r="CF17" i="5" s="1"/>
  <c r="BT17" i="5"/>
  <c r="BU17" i="5"/>
  <c r="BV17" i="5"/>
  <c r="BZ17" i="5"/>
  <c r="CA17" i="5"/>
  <c r="E18" i="5"/>
  <c r="T18" i="5"/>
  <c r="U18" i="5"/>
  <c r="V18" i="5"/>
  <c r="W18" i="5"/>
  <c r="X18" i="5"/>
  <c r="Y18" i="5"/>
  <c r="Z18" i="5"/>
  <c r="AA18" i="5"/>
  <c r="AB18" i="5"/>
  <c r="AC18" i="5"/>
  <c r="AD18" i="5"/>
  <c r="AE18" i="5"/>
  <c r="AF18" i="5"/>
  <c r="AL18" i="5"/>
  <c r="AN18" i="5"/>
  <c r="AO18" i="5"/>
  <c r="AP18" i="5"/>
  <c r="BT18" i="5" s="1"/>
  <c r="AQ18" i="5"/>
  <c r="AR18" i="5"/>
  <c r="AS18" i="5"/>
  <c r="AT18" i="5"/>
  <c r="BX18" i="5" s="1"/>
  <c r="AU18" i="5"/>
  <c r="BY18" i="5" s="1"/>
  <c r="AV18" i="5"/>
  <c r="AW18" i="5"/>
  <c r="AX18" i="5"/>
  <c r="AY18" i="5"/>
  <c r="CC18" i="5" s="1"/>
  <c r="BQ18" i="5"/>
  <c r="BS18" i="5"/>
  <c r="BU18" i="5"/>
  <c r="BV18" i="5"/>
  <c r="BW18" i="5"/>
  <c r="BZ18" i="5"/>
  <c r="CA18" i="5"/>
  <c r="CB18" i="5"/>
  <c r="E19" i="5"/>
  <c r="T19" i="5"/>
  <c r="U19" i="5"/>
  <c r="AF19" i="5" s="1"/>
  <c r="V19" i="5"/>
  <c r="W19" i="5"/>
  <c r="X19" i="5"/>
  <c r="Y19" i="5"/>
  <c r="Z19" i="5"/>
  <c r="AA19" i="5"/>
  <c r="AB19" i="5"/>
  <c r="AC19" i="5"/>
  <c r="AD19" i="5"/>
  <c r="AE19" i="5"/>
  <c r="AL19" i="5"/>
  <c r="AN19" i="5"/>
  <c r="BQ19" i="5" s="1"/>
  <c r="AO19" i="5"/>
  <c r="BS19" i="5" s="1"/>
  <c r="AQ19" i="5"/>
  <c r="AR19" i="5"/>
  <c r="AS19" i="5"/>
  <c r="BW19" i="5" s="1"/>
  <c r="AT19" i="5"/>
  <c r="AU19" i="5"/>
  <c r="AV19" i="5"/>
  <c r="AW19" i="5"/>
  <c r="CA19" i="5" s="1"/>
  <c r="AX19" i="5"/>
  <c r="AY19" i="5"/>
  <c r="CC19" i="5" s="1"/>
  <c r="BR19" i="5"/>
  <c r="BU19" i="5"/>
  <c r="BV19" i="5"/>
  <c r="BX19" i="5"/>
  <c r="BY19" i="5"/>
  <c r="BZ19" i="5"/>
  <c r="CB19" i="5"/>
  <c r="E20" i="5"/>
  <c r="T20" i="5"/>
  <c r="S20" i="5" s="1"/>
  <c r="U20" i="5"/>
  <c r="V20" i="5"/>
  <c r="W20" i="5"/>
  <c r="AI20" i="5" s="1"/>
  <c r="X20" i="5"/>
  <c r="Y20" i="5"/>
  <c r="Z20" i="5"/>
  <c r="AA20" i="5"/>
  <c r="AB20" i="5"/>
  <c r="AC20" i="5"/>
  <c r="AD20" i="5"/>
  <c r="AE20" i="5"/>
  <c r="AL20" i="5"/>
  <c r="AN20" i="5"/>
  <c r="BR20" i="5" s="1"/>
  <c r="AO20" i="5"/>
  <c r="AP20" i="5"/>
  <c r="AQ20" i="5"/>
  <c r="BU20" i="5" s="1"/>
  <c r="AR20" i="5"/>
  <c r="BV20" i="5" s="1"/>
  <c r="AS20" i="5"/>
  <c r="AT20" i="5"/>
  <c r="BX20" i="5" s="1"/>
  <c r="AU20" i="5"/>
  <c r="AV20" i="5"/>
  <c r="AW20" i="5"/>
  <c r="AX20" i="5"/>
  <c r="CB20" i="5" s="1"/>
  <c r="AY20" i="5"/>
  <c r="CC20" i="5" s="1"/>
  <c r="BS20" i="5"/>
  <c r="BT20" i="5"/>
  <c r="BW20" i="5"/>
  <c r="BY20" i="5"/>
  <c r="BZ20" i="5"/>
  <c r="CA20" i="5"/>
  <c r="E21" i="5"/>
  <c r="T21" i="5"/>
  <c r="U21" i="5"/>
  <c r="V21" i="5"/>
  <c r="W21" i="5"/>
  <c r="X21" i="5"/>
  <c r="Y21" i="5"/>
  <c r="Z21" i="5"/>
  <c r="AA21" i="5"/>
  <c r="AB21" i="5"/>
  <c r="AC21" i="5"/>
  <c r="AD21" i="5"/>
  <c r="AE21" i="5"/>
  <c r="AL21" i="5"/>
  <c r="AN21" i="5"/>
  <c r="AO21" i="5"/>
  <c r="BS21" i="5" s="1"/>
  <c r="AP21" i="5"/>
  <c r="AQ21" i="5"/>
  <c r="AR21" i="5"/>
  <c r="BV21" i="5" s="1"/>
  <c r="AS21" i="5"/>
  <c r="BW21" i="5" s="1"/>
  <c r="AT21" i="5"/>
  <c r="AU21" i="5"/>
  <c r="BY21" i="5" s="1"/>
  <c r="AV21" i="5"/>
  <c r="AW21" i="5"/>
  <c r="AX21" i="5"/>
  <c r="AY21" i="5"/>
  <c r="CC21" i="5" s="1"/>
  <c r="BT21" i="5"/>
  <c r="BU21" i="5"/>
  <c r="BX21" i="5"/>
  <c r="BZ21" i="5"/>
  <c r="CA21" i="5"/>
  <c r="CB21" i="5"/>
  <c r="E22" i="5"/>
  <c r="T22" i="5"/>
  <c r="U22" i="5"/>
  <c r="AF22" i="5" s="1"/>
  <c r="V22" i="5"/>
  <c r="W22" i="5"/>
  <c r="X22" i="5"/>
  <c r="Y22" i="5"/>
  <c r="Z22" i="5"/>
  <c r="AA22" i="5"/>
  <c r="AB22" i="5"/>
  <c r="AC22" i="5"/>
  <c r="AD22" i="5"/>
  <c r="AE22" i="5"/>
  <c r="AL22" i="5"/>
  <c r="AQ22" i="5"/>
  <c r="BU22" i="5" s="1"/>
  <c r="AS22" i="5"/>
  <c r="BW22" i="5" s="1"/>
  <c r="AT22" i="5"/>
  <c r="BX22" i="5"/>
  <c r="E23" i="5"/>
  <c r="T23" i="5"/>
  <c r="U23" i="5"/>
  <c r="AF23" i="5" s="1"/>
  <c r="V23" i="5"/>
  <c r="W23" i="5"/>
  <c r="X23" i="5"/>
  <c r="Y23" i="5"/>
  <c r="Z23" i="5"/>
  <c r="AA23" i="5"/>
  <c r="AB23" i="5"/>
  <c r="AC23" i="5"/>
  <c r="AD23" i="5"/>
  <c r="AE23" i="5"/>
  <c r="AL23" i="5"/>
  <c r="AN23" i="5"/>
  <c r="AO23" i="5"/>
  <c r="BS23" i="5" s="1"/>
  <c r="AP23" i="5"/>
  <c r="AQ23" i="5"/>
  <c r="AS23" i="5"/>
  <c r="BW23" i="5" s="1"/>
  <c r="AT23" i="5"/>
  <c r="AU23" i="5"/>
  <c r="AV23" i="5"/>
  <c r="AW23" i="5"/>
  <c r="CA23" i="5" s="1"/>
  <c r="AX23" i="5"/>
  <c r="AY23" i="5"/>
  <c r="CC23" i="5" s="1"/>
  <c r="BR23" i="5"/>
  <c r="BT23" i="5"/>
  <c r="BU23" i="5"/>
  <c r="BX23" i="5"/>
  <c r="BY23" i="5"/>
  <c r="BZ23" i="5"/>
  <c r="CB23" i="5"/>
  <c r="E24" i="5"/>
  <c r="T24" i="5"/>
  <c r="S24" i="5" s="1"/>
  <c r="U24" i="5"/>
  <c r="V24" i="5"/>
  <c r="W24" i="5"/>
  <c r="AI24" i="5" s="1"/>
  <c r="X24" i="5"/>
  <c r="Y24" i="5"/>
  <c r="Z24" i="5"/>
  <c r="AA24" i="5"/>
  <c r="AB24" i="5"/>
  <c r="AC24" i="5"/>
  <c r="AD24" i="5"/>
  <c r="AE24" i="5"/>
  <c r="AL24" i="5"/>
  <c r="AN24" i="5"/>
  <c r="AO24" i="5"/>
  <c r="AP24" i="5"/>
  <c r="AQ24" i="5"/>
  <c r="BU24" i="5" s="1"/>
  <c r="AR24" i="5"/>
  <c r="BV24" i="5" s="1"/>
  <c r="AS24" i="5"/>
  <c r="AT24" i="5"/>
  <c r="AV24" i="5"/>
  <c r="BZ24" i="5" s="1"/>
  <c r="BR24" i="5"/>
  <c r="BS24" i="5"/>
  <c r="BT24" i="5"/>
  <c r="BW24" i="5"/>
  <c r="BX24" i="5"/>
  <c r="E25" i="5"/>
  <c r="T25" i="5"/>
  <c r="AI25" i="5" s="1"/>
  <c r="U25" i="5"/>
  <c r="AF25" i="5" s="1"/>
  <c r="V25" i="5"/>
  <c r="W25" i="5"/>
  <c r="X25" i="5"/>
  <c r="Y25" i="5"/>
  <c r="Z25" i="5"/>
  <c r="AA25" i="5"/>
  <c r="AB25" i="5"/>
  <c r="AC25" i="5"/>
  <c r="AD25" i="5"/>
  <c r="AE25" i="5"/>
  <c r="AH25" i="5"/>
  <c r="AL25" i="5"/>
  <c r="AN25" i="5"/>
  <c r="AO25" i="5"/>
  <c r="BS25" i="5" s="1"/>
  <c r="AP25" i="5"/>
  <c r="AQ25" i="5"/>
  <c r="BU25" i="5" s="1"/>
  <c r="AR25" i="5"/>
  <c r="AS25" i="5"/>
  <c r="AT25" i="5"/>
  <c r="AU25" i="5"/>
  <c r="BY25" i="5" s="1"/>
  <c r="AV25" i="5"/>
  <c r="BZ25" i="5" s="1"/>
  <c r="AW25" i="5"/>
  <c r="CA25" i="5" s="1"/>
  <c r="AX25" i="5"/>
  <c r="CB25" i="5" s="1"/>
  <c r="AY25" i="5"/>
  <c r="BT25" i="5"/>
  <c r="BV25" i="5"/>
  <c r="BW25" i="5"/>
  <c r="BX25" i="5"/>
  <c r="CC25" i="5"/>
  <c r="E26" i="5"/>
  <c r="T26" i="5"/>
  <c r="U26" i="5"/>
  <c r="AF26" i="5" s="1"/>
  <c r="V26" i="5"/>
  <c r="AH26" i="5" s="1"/>
  <c r="W26" i="5"/>
  <c r="X26" i="5"/>
  <c r="Y26" i="5"/>
  <c r="Z26" i="5"/>
  <c r="AA26" i="5"/>
  <c r="AB26" i="5"/>
  <c r="AC26" i="5"/>
  <c r="AD26" i="5"/>
  <c r="AE26" i="5"/>
  <c r="AL26" i="5"/>
  <c r="AN26" i="5"/>
  <c r="AO26" i="5"/>
  <c r="AP26" i="5"/>
  <c r="BT26" i="5" s="1"/>
  <c r="AQ26" i="5"/>
  <c r="AR26" i="5"/>
  <c r="BV26" i="5" s="1"/>
  <c r="AS26" i="5"/>
  <c r="AT26" i="5"/>
  <c r="AU26" i="5"/>
  <c r="AV26" i="5"/>
  <c r="BZ26" i="5" s="1"/>
  <c r="AW26" i="5"/>
  <c r="CA26" i="5" s="1"/>
  <c r="AX26" i="5"/>
  <c r="CB26" i="5" s="1"/>
  <c r="AY26" i="5"/>
  <c r="CC26" i="5" s="1"/>
  <c r="BR26" i="5"/>
  <c r="BU26" i="5"/>
  <c r="BW26" i="5"/>
  <c r="BX26" i="5"/>
  <c r="BY26" i="5"/>
  <c r="E27" i="5"/>
  <c r="T27" i="5"/>
  <c r="U27" i="5"/>
  <c r="S27" i="5" s="1"/>
  <c r="V27" i="5"/>
  <c r="AH27" i="5" s="1"/>
  <c r="W27" i="5"/>
  <c r="AI27" i="5" s="1"/>
  <c r="X27" i="5"/>
  <c r="Y27" i="5"/>
  <c r="Z27" i="5"/>
  <c r="AA27" i="5"/>
  <c r="AB27" i="5"/>
  <c r="AC27" i="5"/>
  <c r="AD27" i="5"/>
  <c r="AE27" i="5"/>
  <c r="AL27" i="5"/>
  <c r="AN27" i="5"/>
  <c r="AO27" i="5"/>
  <c r="AP27" i="5"/>
  <c r="BT27" i="5" s="1"/>
  <c r="AQ27" i="5"/>
  <c r="BU27" i="5" s="1"/>
  <c r="AR27" i="5"/>
  <c r="AS27" i="5"/>
  <c r="BW27" i="5" s="1"/>
  <c r="AT27" i="5"/>
  <c r="AU27" i="5"/>
  <c r="AV27" i="5"/>
  <c r="AW27" i="5"/>
  <c r="CA27" i="5" s="1"/>
  <c r="AX27" i="5"/>
  <c r="CB27" i="5" s="1"/>
  <c r="AY27" i="5"/>
  <c r="CC27" i="5" s="1"/>
  <c r="BR27" i="5"/>
  <c r="BS27" i="5"/>
  <c r="BV27" i="5"/>
  <c r="BX27" i="5"/>
  <c r="BY27" i="5"/>
  <c r="BZ27" i="5"/>
  <c r="E28" i="5"/>
  <c r="T28" i="5"/>
  <c r="S28" i="5" s="1"/>
  <c r="U28" i="5"/>
  <c r="V28" i="5"/>
  <c r="AF28" i="5" s="1"/>
  <c r="W28" i="5"/>
  <c r="X28" i="5"/>
  <c r="Y28" i="5"/>
  <c r="Z28" i="5"/>
  <c r="AA28" i="5"/>
  <c r="AB28" i="5"/>
  <c r="AC28" i="5"/>
  <c r="AD28" i="5"/>
  <c r="AE28" i="5"/>
  <c r="AL28" i="5"/>
  <c r="BQ28" i="5"/>
  <c r="AN28" i="5"/>
  <c r="AO28" i="5"/>
  <c r="AP28" i="5"/>
  <c r="AQ28" i="5"/>
  <c r="BU28" i="5" s="1"/>
  <c r="AR28" i="5"/>
  <c r="BV28" i="5" s="1"/>
  <c r="AS28" i="5"/>
  <c r="AW28" i="5"/>
  <c r="AX28" i="5"/>
  <c r="CB28" i="5" s="1"/>
  <c r="BR28" i="5"/>
  <c r="BS28" i="5"/>
  <c r="BT28" i="5"/>
  <c r="BW28" i="5"/>
  <c r="CA28" i="5"/>
  <c r="E29" i="5"/>
  <c r="T29" i="5"/>
  <c r="AH29" i="5" s="1"/>
  <c r="U29" i="5"/>
  <c r="V29" i="5"/>
  <c r="W29" i="5"/>
  <c r="X29" i="5"/>
  <c r="Y29" i="5"/>
  <c r="Z29" i="5"/>
  <c r="AA29" i="5"/>
  <c r="AB29" i="5"/>
  <c r="AC29" i="5"/>
  <c r="AD29" i="5"/>
  <c r="AE29" i="5"/>
  <c r="AF29" i="5"/>
  <c r="AL29" i="5"/>
  <c r="AT29" i="5"/>
  <c r="AU29" i="5"/>
  <c r="AV29" i="5"/>
  <c r="BZ29" i="5" s="1"/>
  <c r="AW29" i="5"/>
  <c r="AX29" i="5"/>
  <c r="CB29" i="5" s="1"/>
  <c r="AY29" i="5"/>
  <c r="CC29" i="5" s="1"/>
  <c r="BQ29" i="5"/>
  <c r="BX29" i="5"/>
  <c r="BY29" i="5"/>
  <c r="CA29" i="5"/>
  <c r="E30" i="5"/>
  <c r="T30" i="5"/>
  <c r="U30" i="5"/>
  <c r="S30" i="5" s="1"/>
  <c r="V30" i="5"/>
  <c r="W30" i="5"/>
  <c r="X30" i="5"/>
  <c r="Y30" i="5"/>
  <c r="Z30" i="5"/>
  <c r="AA30" i="5"/>
  <c r="AB30" i="5"/>
  <c r="AC30" i="5"/>
  <c r="AD30" i="5"/>
  <c r="AE30" i="5"/>
  <c r="AL30" i="5"/>
  <c r="AN30" i="5"/>
  <c r="BQ30" i="5" s="1"/>
  <c r="AO30" i="5"/>
  <c r="AP30" i="5"/>
  <c r="BT30" i="5" s="1"/>
  <c r="AR30" i="5"/>
  <c r="BV30" i="5" s="1"/>
  <c r="AS30" i="5"/>
  <c r="BW30" i="5" s="1"/>
  <c r="AU30" i="5"/>
  <c r="BY30" i="5" s="1"/>
  <c r="AW30" i="5"/>
  <c r="BR30" i="5"/>
  <c r="BS30" i="5"/>
  <c r="CA30" i="5"/>
  <c r="E31" i="5"/>
  <c r="T31" i="5"/>
  <c r="U31" i="5"/>
  <c r="V31" i="5"/>
  <c r="AI31" i="5" s="1"/>
  <c r="W31" i="5"/>
  <c r="X31" i="5"/>
  <c r="Y31" i="5"/>
  <c r="Z31" i="5"/>
  <c r="AA31" i="5"/>
  <c r="AB31" i="5"/>
  <c r="AC31" i="5"/>
  <c r="AD31" i="5"/>
  <c r="AE31" i="5"/>
  <c r="AL31" i="5"/>
  <c r="AN31" i="5"/>
  <c r="AO31" i="5"/>
  <c r="BQ31" i="5" s="1"/>
  <c r="AP31" i="5"/>
  <c r="BT31" i="5" s="1"/>
  <c r="AQ31" i="5"/>
  <c r="AR31" i="5"/>
  <c r="BV31" i="5" s="1"/>
  <c r="AS31" i="5"/>
  <c r="AT31" i="5"/>
  <c r="AU31" i="5"/>
  <c r="AV31" i="5"/>
  <c r="BZ31" i="5" s="1"/>
  <c r="AW31" i="5"/>
  <c r="CA31" i="5" s="1"/>
  <c r="AX31" i="5"/>
  <c r="CB31" i="5" s="1"/>
  <c r="AY31" i="5"/>
  <c r="BR31" i="5"/>
  <c r="BU31" i="5"/>
  <c r="BW31" i="5"/>
  <c r="BX31" i="5"/>
  <c r="BY31" i="5"/>
  <c r="CC31" i="5"/>
  <c r="E32" i="5"/>
  <c r="T32" i="5"/>
  <c r="U32" i="5"/>
  <c r="V32" i="5"/>
  <c r="W32" i="5"/>
  <c r="AI32" i="5" s="1"/>
  <c r="X32" i="5"/>
  <c r="Y32" i="5"/>
  <c r="Z32" i="5"/>
  <c r="AA32" i="5"/>
  <c r="AB32" i="5"/>
  <c r="AC32" i="5"/>
  <c r="AD32" i="5"/>
  <c r="AE32" i="5"/>
  <c r="AL32" i="5"/>
  <c r="AN32" i="5"/>
  <c r="AO32" i="5"/>
  <c r="AP32" i="5"/>
  <c r="BT32" i="5" s="1"/>
  <c r="AQ32" i="5"/>
  <c r="BU32" i="5" s="1"/>
  <c r="AR32" i="5"/>
  <c r="AS32" i="5"/>
  <c r="BW32" i="5" s="1"/>
  <c r="AT32" i="5"/>
  <c r="AU32" i="5"/>
  <c r="AV32" i="5"/>
  <c r="AW32" i="5"/>
  <c r="CA32" i="5" s="1"/>
  <c r="AX32" i="5"/>
  <c r="CB32" i="5" s="1"/>
  <c r="AY32" i="5"/>
  <c r="CC32" i="5" s="1"/>
  <c r="BR32" i="5"/>
  <c r="BS32" i="5"/>
  <c r="BV32" i="5"/>
  <c r="BX32" i="5"/>
  <c r="BY32" i="5"/>
  <c r="BZ32" i="5"/>
  <c r="E33" i="5"/>
  <c r="T33" i="5"/>
  <c r="S33" i="5" s="1"/>
  <c r="U33" i="5"/>
  <c r="V33" i="5"/>
  <c r="AF33" i="5" s="1"/>
  <c r="W33" i="5"/>
  <c r="AI33" i="5" s="1"/>
  <c r="X33" i="5"/>
  <c r="Y33" i="5"/>
  <c r="Z33" i="5"/>
  <c r="AA33" i="5"/>
  <c r="AB33" i="5"/>
  <c r="AC33" i="5"/>
  <c r="AD33" i="5"/>
  <c r="AE33" i="5"/>
  <c r="AL33" i="5"/>
  <c r="BQ33" i="5"/>
  <c r="AN33" i="5"/>
  <c r="BR33" i="5" s="1"/>
  <c r="AO33" i="5"/>
  <c r="AP33" i="5"/>
  <c r="AQ33" i="5"/>
  <c r="BU33" i="5" s="1"/>
  <c r="AR33" i="5"/>
  <c r="BV33" i="5" s="1"/>
  <c r="AS33" i="5"/>
  <c r="AT33" i="5"/>
  <c r="BX33" i="5" s="1"/>
  <c r="AU33" i="5"/>
  <c r="AV33" i="5"/>
  <c r="AW33" i="5"/>
  <c r="AX33" i="5"/>
  <c r="CB33" i="5" s="1"/>
  <c r="AY33" i="5"/>
  <c r="CC33" i="5" s="1"/>
  <c r="BS33" i="5"/>
  <c r="BT33" i="5"/>
  <c r="BW33" i="5"/>
  <c r="BY33" i="5"/>
  <c r="BZ33" i="5"/>
  <c r="CA33" i="5"/>
  <c r="E34" i="5"/>
  <c r="T34" i="5"/>
  <c r="U34" i="5"/>
  <c r="V34" i="5"/>
  <c r="W34" i="5"/>
  <c r="X34" i="5"/>
  <c r="Y34" i="5"/>
  <c r="Z34" i="5"/>
  <c r="AA34" i="5"/>
  <c r="AB34" i="5"/>
  <c r="AC34" i="5"/>
  <c r="AD34" i="5"/>
  <c r="AE34" i="5"/>
  <c r="AL34" i="5"/>
  <c r="AN34" i="5"/>
  <c r="BR34" i="5" s="1"/>
  <c r="AO34" i="5"/>
  <c r="AP34" i="5"/>
  <c r="BT34" i="5" s="1"/>
  <c r="AR34" i="5"/>
  <c r="AS34" i="5"/>
  <c r="AT34" i="5"/>
  <c r="BX34" i="5" s="1"/>
  <c r="AU34" i="5"/>
  <c r="AV34" i="5"/>
  <c r="AW34" i="5"/>
  <c r="CA34" i="5" s="1"/>
  <c r="AX34" i="5"/>
  <c r="AY34" i="5"/>
  <c r="BS34" i="5"/>
  <c r="BV34" i="5"/>
  <c r="BW34" i="5"/>
  <c r="BY34" i="5"/>
  <c r="BZ34" i="5"/>
  <c r="CB34" i="5"/>
  <c r="CC34" i="5"/>
  <c r="E35" i="5"/>
  <c r="T35" i="5"/>
  <c r="U35" i="5"/>
  <c r="V35" i="5"/>
  <c r="W35" i="5"/>
  <c r="X35" i="5"/>
  <c r="Y35" i="5"/>
  <c r="Z35" i="5"/>
  <c r="AA35" i="5"/>
  <c r="AB35" i="5"/>
  <c r="AC35" i="5"/>
  <c r="AD35" i="5"/>
  <c r="AE35" i="5"/>
  <c r="AL35" i="5"/>
  <c r="AN35" i="5"/>
  <c r="AO35" i="5"/>
  <c r="BQ35" i="5" s="1"/>
  <c r="AP35" i="5"/>
  <c r="AQ35" i="5"/>
  <c r="BU35" i="5" s="1"/>
  <c r="AR35" i="5"/>
  <c r="AS35" i="5"/>
  <c r="BW35" i="5" s="1"/>
  <c r="AT35" i="5"/>
  <c r="AU35" i="5"/>
  <c r="AV35" i="5"/>
  <c r="BZ35" i="5" s="1"/>
  <c r="AW35" i="5"/>
  <c r="AX35" i="5"/>
  <c r="AY35" i="5"/>
  <c r="CC35" i="5" s="1"/>
  <c r="BR35" i="5"/>
  <c r="CD35" i="5" s="1"/>
  <c r="BS35" i="5"/>
  <c r="BV35" i="5"/>
  <c r="BX35" i="5"/>
  <c r="BY35" i="5"/>
  <c r="CA35" i="5"/>
  <c r="CB35" i="5"/>
  <c r="E36" i="5"/>
  <c r="T36" i="5"/>
  <c r="U36" i="5"/>
  <c r="V36" i="5"/>
  <c r="W36" i="5"/>
  <c r="AI36" i="5" s="1"/>
  <c r="X36" i="5"/>
  <c r="Y36" i="5"/>
  <c r="Z36" i="5"/>
  <c r="AA36" i="5"/>
  <c r="AB36" i="5"/>
  <c r="AC36" i="5"/>
  <c r="AD36" i="5"/>
  <c r="AE36" i="5"/>
  <c r="AL36" i="5"/>
  <c r="AN36" i="5"/>
  <c r="AO36" i="5"/>
  <c r="AP36" i="5"/>
  <c r="AQ36" i="5"/>
  <c r="AR36" i="5"/>
  <c r="BV36" i="5" s="1"/>
  <c r="AS36" i="5"/>
  <c r="BW36" i="5" s="1"/>
  <c r="AT36" i="5"/>
  <c r="BX36" i="5" s="1"/>
  <c r="AU36" i="5"/>
  <c r="AV36" i="5"/>
  <c r="AW36" i="5"/>
  <c r="CA36" i="5" s="1"/>
  <c r="AX36" i="5"/>
  <c r="CB36" i="5" s="1"/>
  <c r="AY36" i="5"/>
  <c r="BS36" i="5"/>
  <c r="BT36" i="5"/>
  <c r="BU36" i="5"/>
  <c r="BY36" i="5"/>
  <c r="BZ36" i="5"/>
  <c r="CC36" i="5"/>
  <c r="E37" i="5"/>
  <c r="T37" i="5"/>
  <c r="U37" i="5"/>
  <c r="V37" i="5"/>
  <c r="W37" i="5"/>
  <c r="X37" i="5"/>
  <c r="Y37" i="5"/>
  <c r="Z37" i="5"/>
  <c r="AA37" i="5"/>
  <c r="AB37" i="5"/>
  <c r="AC37" i="5"/>
  <c r="AD37" i="5"/>
  <c r="S37" i="5" s="1"/>
  <c r="AE37" i="5"/>
  <c r="AL37" i="5"/>
  <c r="AN37" i="5"/>
  <c r="AO37" i="5"/>
  <c r="AP37" i="5"/>
  <c r="BT37" i="5" s="1"/>
  <c r="AR37" i="5"/>
  <c r="AS37" i="5"/>
  <c r="AT37" i="5"/>
  <c r="BX37" i="5" s="1"/>
  <c r="AU37" i="5"/>
  <c r="BY37" i="5" s="1"/>
  <c r="AV37" i="5"/>
  <c r="AW37" i="5"/>
  <c r="CA37" i="5" s="1"/>
  <c r="AX37" i="5"/>
  <c r="AY37" i="5"/>
  <c r="BR37" i="5"/>
  <c r="BS37" i="5"/>
  <c r="BV37" i="5"/>
  <c r="BW37" i="5"/>
  <c r="BZ37" i="5"/>
  <c r="CB37" i="5"/>
  <c r="CC37" i="5"/>
  <c r="E38" i="5"/>
  <c r="T38" i="5"/>
  <c r="U38" i="5"/>
  <c r="AF38" i="5" s="1"/>
  <c r="V38" i="5"/>
  <c r="W38" i="5"/>
  <c r="X38" i="5"/>
  <c r="Y38" i="5"/>
  <c r="Z38" i="5"/>
  <c r="AA38" i="5"/>
  <c r="AB38" i="5"/>
  <c r="AC38" i="5"/>
  <c r="AD38" i="5"/>
  <c r="AE38" i="5"/>
  <c r="AI38" i="5"/>
  <c r="AL38" i="5"/>
  <c r="AN38" i="5"/>
  <c r="AO38" i="5"/>
  <c r="AP38" i="5"/>
  <c r="BT38" i="5" s="1"/>
  <c r="AQ38" i="5"/>
  <c r="AR38" i="5"/>
  <c r="BV38" i="5" s="1"/>
  <c r="AS38" i="5"/>
  <c r="AT38" i="5"/>
  <c r="AU38" i="5"/>
  <c r="AV38" i="5"/>
  <c r="BZ38" i="5" s="1"/>
  <c r="AW38" i="5"/>
  <c r="CA38" i="5" s="1"/>
  <c r="AX38" i="5"/>
  <c r="CB38" i="5" s="1"/>
  <c r="AY38" i="5"/>
  <c r="BR38" i="5"/>
  <c r="BU38" i="5"/>
  <c r="BW38" i="5"/>
  <c r="BX38" i="5"/>
  <c r="BY38" i="5"/>
  <c r="CC38" i="5"/>
  <c r="E39" i="5"/>
  <c r="T39" i="5"/>
  <c r="U39" i="5"/>
  <c r="V39" i="5"/>
  <c r="AH39" i="5" s="1"/>
  <c r="W39" i="5"/>
  <c r="X39" i="5"/>
  <c r="Y39" i="5"/>
  <c r="Z39" i="5"/>
  <c r="AA39" i="5"/>
  <c r="AB39" i="5"/>
  <c r="AC39" i="5"/>
  <c r="AD39" i="5"/>
  <c r="AE39" i="5"/>
  <c r="AI39" i="5"/>
  <c r="AL39" i="5"/>
  <c r="AN39" i="5"/>
  <c r="AO39" i="5"/>
  <c r="AP39" i="5"/>
  <c r="BT39" i="5" s="1"/>
  <c r="AQ39" i="5"/>
  <c r="BU39" i="5" s="1"/>
  <c r="AR39" i="5"/>
  <c r="AS39" i="5"/>
  <c r="BW39" i="5" s="1"/>
  <c r="AT39" i="5"/>
  <c r="AU39" i="5"/>
  <c r="AV39" i="5"/>
  <c r="AW39" i="5"/>
  <c r="CA39" i="5" s="1"/>
  <c r="AX39" i="5"/>
  <c r="CB39" i="5" s="1"/>
  <c r="AY39" i="5"/>
  <c r="CC39" i="5" s="1"/>
  <c r="BR39" i="5"/>
  <c r="BS39" i="5"/>
  <c r="BV39" i="5"/>
  <c r="BX39" i="5"/>
  <c r="BY39" i="5"/>
  <c r="BZ39" i="5"/>
  <c r="E40" i="5"/>
  <c r="T40" i="5"/>
  <c r="AH40" i="5" s="1"/>
  <c r="U40" i="5"/>
  <c r="V40" i="5"/>
  <c r="S40" i="5" s="1"/>
  <c r="W40" i="5"/>
  <c r="X40" i="5"/>
  <c r="Y40" i="5"/>
  <c r="Z40" i="5"/>
  <c r="AA40" i="5"/>
  <c r="AB40" i="5"/>
  <c r="AC40" i="5"/>
  <c r="AD40" i="5"/>
  <c r="AE40" i="5"/>
  <c r="AL40" i="5"/>
  <c r="AO40" i="5"/>
  <c r="AP40" i="5"/>
  <c r="BT40" i="5" s="1"/>
  <c r="AQ40" i="5"/>
  <c r="AR40" i="5"/>
  <c r="BV40" i="5" s="1"/>
  <c r="AU40" i="5"/>
  <c r="BY40" i="5" s="1"/>
  <c r="AV40" i="5"/>
  <c r="AW40" i="5"/>
  <c r="CA40" i="5" s="1"/>
  <c r="AX40" i="5"/>
  <c r="CB40" i="5" s="1"/>
  <c r="AY40" i="5"/>
  <c r="BQ40" i="5"/>
  <c r="BS40" i="5"/>
  <c r="BU40" i="5"/>
  <c r="BZ40" i="5"/>
  <c r="CC40" i="5"/>
  <c r="E41" i="5"/>
  <c r="T41" i="5"/>
  <c r="AI41" i="5" s="1"/>
  <c r="U41" i="5"/>
  <c r="V41" i="5"/>
  <c r="W41" i="5"/>
  <c r="AH41" i="5" s="1"/>
  <c r="X41" i="5"/>
  <c r="Y41" i="5"/>
  <c r="Z41" i="5"/>
  <c r="AA41" i="5"/>
  <c r="AB41" i="5"/>
  <c r="AC41" i="5"/>
  <c r="AD41" i="5"/>
  <c r="AE41" i="5"/>
  <c r="S41" i="5" s="1"/>
  <c r="AL41" i="5"/>
  <c r="AN41" i="5"/>
  <c r="AO41" i="5"/>
  <c r="AQ41" i="5"/>
  <c r="BU41" i="5" s="1"/>
  <c r="AR41" i="5"/>
  <c r="AS41" i="5"/>
  <c r="AT41" i="5"/>
  <c r="BX41" i="5" s="1"/>
  <c r="AU41" i="5"/>
  <c r="BY41" i="5" s="1"/>
  <c r="AV41" i="5"/>
  <c r="AW41" i="5"/>
  <c r="CA41" i="5" s="1"/>
  <c r="AX41" i="5"/>
  <c r="AY41" i="5"/>
  <c r="CC41" i="5" s="1"/>
  <c r="BQ41" i="5"/>
  <c r="BR41" i="5"/>
  <c r="BS41" i="5"/>
  <c r="BV41" i="5"/>
  <c r="BW41" i="5"/>
  <c r="BZ41" i="5"/>
  <c r="CB41" i="5"/>
  <c r="E42" i="5"/>
  <c r="T42" i="5"/>
  <c r="U42" i="5"/>
  <c r="V42" i="5"/>
  <c r="AI42" i="5" s="1"/>
  <c r="W42" i="5"/>
  <c r="X42" i="5"/>
  <c r="Y42" i="5"/>
  <c r="Z42" i="5"/>
  <c r="AA42" i="5"/>
  <c r="AB42" i="5"/>
  <c r="AC42" i="5"/>
  <c r="AD42" i="5"/>
  <c r="AE42" i="5"/>
  <c r="AL42" i="5"/>
  <c r="AN42" i="5"/>
  <c r="AO42" i="5"/>
  <c r="BQ42" i="5" s="1"/>
  <c r="AP42" i="5"/>
  <c r="BT42" i="5" s="1"/>
  <c r="AQ42" i="5"/>
  <c r="AR42" i="5"/>
  <c r="BV42" i="5" s="1"/>
  <c r="AS42" i="5"/>
  <c r="AT42" i="5"/>
  <c r="AU42" i="5"/>
  <c r="AV42" i="5"/>
  <c r="BZ42" i="5" s="1"/>
  <c r="AW42" i="5"/>
  <c r="CA42" i="5" s="1"/>
  <c r="AX42" i="5"/>
  <c r="CB42" i="5" s="1"/>
  <c r="AY42" i="5"/>
  <c r="BR42" i="5"/>
  <c r="BU42" i="5"/>
  <c r="BW42" i="5"/>
  <c r="BX42" i="5"/>
  <c r="BY42" i="5"/>
  <c r="CC42" i="5"/>
  <c r="E43" i="5"/>
  <c r="T43" i="5"/>
  <c r="U43" i="5"/>
  <c r="V43" i="5"/>
  <c r="W43" i="5"/>
  <c r="X43" i="5"/>
  <c r="Y43" i="5"/>
  <c r="Z43" i="5"/>
  <c r="AA43" i="5"/>
  <c r="AB43" i="5"/>
  <c r="AC43" i="5"/>
  <c r="AD43" i="5"/>
  <c r="AE43" i="5"/>
  <c r="AI43" i="5"/>
  <c r="AL43" i="5"/>
  <c r="AN43" i="5"/>
  <c r="AV43" i="5"/>
  <c r="AW43" i="5"/>
  <c r="AX43" i="5"/>
  <c r="AY43" i="5"/>
  <c r="CC43" i="5" s="1"/>
  <c r="BQ43" i="5"/>
  <c r="BZ43" i="5"/>
  <c r="CA43" i="5"/>
  <c r="CB43" i="5"/>
  <c r="T44" i="5"/>
  <c r="U44" i="5"/>
  <c r="V44" i="5"/>
  <c r="W44" i="5"/>
  <c r="X44" i="5"/>
  <c r="Y44" i="5"/>
  <c r="Z44" i="5"/>
  <c r="S44" i="5" s="1"/>
  <c r="AA44" i="5"/>
  <c r="AB44" i="5"/>
  <c r="AC44" i="5"/>
  <c r="AD44" i="5"/>
  <c r="AE44" i="5"/>
  <c r="AL44" i="5"/>
  <c r="AN44" i="5"/>
  <c r="AO44" i="5"/>
  <c r="AP44" i="5"/>
  <c r="BT44" i="5" s="1"/>
  <c r="AQ44" i="5"/>
  <c r="AR44" i="5"/>
  <c r="BV44" i="5" s="1"/>
  <c r="AT44" i="5"/>
  <c r="AU44" i="5"/>
  <c r="BY44" i="5" s="1"/>
  <c r="AV44" i="5"/>
  <c r="BZ44" i="5" s="1"/>
  <c r="AW44" i="5"/>
  <c r="AX44" i="5"/>
  <c r="AY44" i="5"/>
  <c r="CC44" i="5" s="1"/>
  <c r="BR44" i="5"/>
  <c r="BS44" i="5"/>
  <c r="BU44" i="5"/>
  <c r="BX44" i="5"/>
  <c r="CA44" i="5"/>
  <c r="CB44" i="5"/>
  <c r="E45" i="5"/>
  <c r="T45" i="5"/>
  <c r="S45" i="5" s="1"/>
  <c r="U45" i="5"/>
  <c r="V45" i="5"/>
  <c r="AF45" i="5" s="1"/>
  <c r="W45" i="5"/>
  <c r="X45" i="5"/>
  <c r="Y45" i="5"/>
  <c r="Z45" i="5"/>
  <c r="AA45" i="5"/>
  <c r="AB45" i="5"/>
  <c r="AC45" i="5"/>
  <c r="AI45" i="5" s="1"/>
  <c r="AD45" i="5"/>
  <c r="AE45" i="5"/>
  <c r="AL45" i="5"/>
  <c r="AN45" i="5"/>
  <c r="BQ45" i="5" s="1"/>
  <c r="AO45" i="5"/>
  <c r="BS45" i="5" s="1"/>
  <c r="CF45" i="5" s="1"/>
  <c r="AQ45" i="5"/>
  <c r="AR45" i="5"/>
  <c r="AS45" i="5"/>
  <c r="AT45" i="5"/>
  <c r="BX45" i="5" s="1"/>
  <c r="AU45" i="5"/>
  <c r="AV45" i="5"/>
  <c r="BZ45" i="5" s="1"/>
  <c r="AW45" i="5"/>
  <c r="AX45" i="5"/>
  <c r="CB45" i="5" s="1"/>
  <c r="AY45" i="5"/>
  <c r="CC45" i="5" s="1"/>
  <c r="BR45" i="5"/>
  <c r="BU45" i="5"/>
  <c r="BV45" i="5"/>
  <c r="BW45" i="5"/>
  <c r="BY45" i="5"/>
  <c r="CA45" i="5"/>
  <c r="E46" i="5"/>
  <c r="T46" i="5"/>
  <c r="U46" i="5"/>
  <c r="AF46" i="5" s="1"/>
  <c r="V46" i="5"/>
  <c r="W46" i="5"/>
  <c r="X46" i="5"/>
  <c r="Y46" i="5"/>
  <c r="Z46" i="5"/>
  <c r="AA46" i="5"/>
  <c r="AB46" i="5"/>
  <c r="AC46" i="5"/>
  <c r="AD46" i="5"/>
  <c r="AE46" i="5"/>
  <c r="AH46" i="5"/>
  <c r="AL46" i="5"/>
  <c r="AN46" i="5"/>
  <c r="BQ46" i="5" s="1"/>
  <c r="AO46" i="5"/>
  <c r="AP46" i="5"/>
  <c r="AQ46" i="5"/>
  <c r="BU46" i="5" s="1"/>
  <c r="AS46" i="5"/>
  <c r="BW46" i="5" s="1"/>
  <c r="AT46" i="5"/>
  <c r="AU46" i="5"/>
  <c r="BY46" i="5" s="1"/>
  <c r="AV46" i="5"/>
  <c r="BZ46" i="5" s="1"/>
  <c r="AW46" i="5"/>
  <c r="BS46" i="5"/>
  <c r="BT46" i="5"/>
  <c r="BX46" i="5"/>
  <c r="CA46" i="5"/>
  <c r="E47" i="5"/>
  <c r="T47" i="5"/>
  <c r="U47" i="5"/>
  <c r="V47" i="5"/>
  <c r="W47" i="5"/>
  <c r="X47" i="5"/>
  <c r="Y47" i="5"/>
  <c r="Z47" i="5"/>
  <c r="AA47" i="5"/>
  <c r="AB47" i="5"/>
  <c r="AF47" i="5" s="1"/>
  <c r="AC47" i="5"/>
  <c r="AD47" i="5"/>
  <c r="AE47" i="5"/>
  <c r="AL47" i="5"/>
  <c r="AO47" i="5"/>
  <c r="AP47" i="5"/>
  <c r="AQ47" i="5"/>
  <c r="AR47" i="5"/>
  <c r="BV47" i="5" s="1"/>
  <c r="AS47" i="5"/>
  <c r="AT47" i="5"/>
  <c r="BX47" i="5" s="1"/>
  <c r="AU47" i="5"/>
  <c r="AV47" i="5"/>
  <c r="BZ47" i="5" s="1"/>
  <c r="AW47" i="5"/>
  <c r="CA47" i="5" s="1"/>
  <c r="AX47" i="5"/>
  <c r="AY47" i="5"/>
  <c r="CC47" i="5" s="1"/>
  <c r="BS47" i="5"/>
  <c r="BT47" i="5"/>
  <c r="BU47" i="5"/>
  <c r="BW47" i="5"/>
  <c r="BY47" i="5"/>
  <c r="CB47" i="5"/>
  <c r="E48" i="5"/>
  <c r="T48" i="5"/>
  <c r="AI48" i="5" s="1"/>
  <c r="U48" i="5"/>
  <c r="V48" i="5"/>
  <c r="W48" i="5"/>
  <c r="S48" i="5" s="1"/>
  <c r="X48" i="5"/>
  <c r="Y48" i="5"/>
  <c r="Z48" i="5"/>
  <c r="AA48" i="5"/>
  <c r="AB48" i="5"/>
  <c r="AC48" i="5"/>
  <c r="AD48" i="5"/>
  <c r="AE48" i="5"/>
  <c r="AL48" i="5"/>
  <c r="AN48" i="5"/>
  <c r="AO48" i="5"/>
  <c r="BS48" i="5" s="1"/>
  <c r="AP48" i="5"/>
  <c r="BT48" i="5" s="1"/>
  <c r="AQ48" i="5"/>
  <c r="AR48" i="5"/>
  <c r="AS48" i="5"/>
  <c r="BW48" i="5" s="1"/>
  <c r="AT48" i="5"/>
  <c r="BX48" i="5" s="1"/>
  <c r="AU48" i="5"/>
  <c r="AW48" i="5"/>
  <c r="CA48" i="5" s="1"/>
  <c r="AX48" i="5"/>
  <c r="AY48" i="5"/>
  <c r="BQ48" i="5"/>
  <c r="BR48" i="5"/>
  <c r="BU48" i="5"/>
  <c r="BV48" i="5"/>
  <c r="BY48" i="5"/>
  <c r="CB48" i="5"/>
  <c r="E49" i="5"/>
  <c r="T49" i="5"/>
  <c r="U49" i="5"/>
  <c r="V49" i="5"/>
  <c r="AF49" i="5" s="1"/>
  <c r="W49" i="5"/>
  <c r="X49" i="5"/>
  <c r="Y49" i="5"/>
  <c r="Z49" i="5"/>
  <c r="AA49" i="5"/>
  <c r="AB49" i="5"/>
  <c r="AC49" i="5"/>
  <c r="AD49" i="5"/>
  <c r="AE49" i="5"/>
  <c r="CD49" i="5"/>
  <c r="CF49" i="5"/>
  <c r="E50" i="5"/>
  <c r="T50" i="5"/>
  <c r="U50" i="5"/>
  <c r="V50" i="5"/>
  <c r="W50" i="5"/>
  <c r="X50" i="5"/>
  <c r="Y50" i="5"/>
  <c r="AF50" i="5" s="1"/>
  <c r="Z50" i="5"/>
  <c r="AA50" i="5"/>
  <c r="AB50" i="5"/>
  <c r="AC50" i="5"/>
  <c r="AD50" i="5"/>
  <c r="AE50" i="5"/>
  <c r="AL50" i="5"/>
  <c r="AN50" i="5"/>
  <c r="AO50" i="5"/>
  <c r="AP50" i="5"/>
  <c r="BT50" i="5" s="1"/>
  <c r="AR50" i="5"/>
  <c r="AS50" i="5"/>
  <c r="AT50" i="5"/>
  <c r="AU50" i="5"/>
  <c r="AV50" i="5"/>
  <c r="BZ50" i="5" s="1"/>
  <c r="AW50" i="5"/>
  <c r="AX50" i="5"/>
  <c r="BS50" i="5"/>
  <c r="BV50" i="5"/>
  <c r="BW50" i="5"/>
  <c r="BX50" i="5"/>
  <c r="BY50" i="5"/>
  <c r="CA50" i="5"/>
  <c r="CB50" i="5"/>
  <c r="E51" i="5"/>
  <c r="T51" i="5"/>
  <c r="U51" i="5"/>
  <c r="V51" i="5"/>
  <c r="W51" i="5"/>
  <c r="X51" i="5"/>
  <c r="S51" i="5" s="1"/>
  <c r="Y51" i="5"/>
  <c r="Z51" i="5"/>
  <c r="AA51" i="5"/>
  <c r="AB51" i="5"/>
  <c r="AC51" i="5"/>
  <c r="AD51" i="5"/>
  <c r="AE51" i="5"/>
  <c r="AL51" i="5"/>
  <c r="AN51" i="5"/>
  <c r="BR51" i="5" s="1"/>
  <c r="AO51" i="5"/>
  <c r="AP51" i="5"/>
  <c r="BT51" i="5" s="1"/>
  <c r="AQ51" i="5"/>
  <c r="AR51" i="5"/>
  <c r="AS51" i="5"/>
  <c r="BW51" i="5" s="1"/>
  <c r="AT51" i="5"/>
  <c r="BX51" i="5" s="1"/>
  <c r="AU51" i="5"/>
  <c r="BY51" i="5" s="1"/>
  <c r="AV51" i="5"/>
  <c r="BZ51" i="5" s="1"/>
  <c r="AW51" i="5"/>
  <c r="AX51" i="5"/>
  <c r="AY51" i="5"/>
  <c r="CC51" i="5" s="1"/>
  <c r="BS51" i="5"/>
  <c r="BU51" i="5"/>
  <c r="BV51" i="5"/>
  <c r="CA51" i="5"/>
  <c r="CB51" i="5"/>
  <c r="E52" i="5"/>
  <c r="T52" i="5"/>
  <c r="U52" i="5"/>
  <c r="S52" i="5" s="1"/>
  <c r="V52" i="5"/>
  <c r="W52" i="5"/>
  <c r="X52" i="5"/>
  <c r="Y52" i="5"/>
  <c r="Z52" i="5"/>
  <c r="AH52" i="5" s="1"/>
  <c r="AA52" i="5"/>
  <c r="AB52" i="5"/>
  <c r="AC52" i="5"/>
  <c r="AD52" i="5"/>
  <c r="AE52" i="5"/>
  <c r="AL52" i="5"/>
  <c r="AN52" i="5"/>
  <c r="AO52" i="5"/>
  <c r="BS52" i="5" s="1"/>
  <c r="AP52" i="5"/>
  <c r="AQ52" i="5"/>
  <c r="BU52" i="5" s="1"/>
  <c r="AR52" i="5"/>
  <c r="AS52" i="5"/>
  <c r="AT52" i="5"/>
  <c r="AU52" i="5"/>
  <c r="BY52" i="5" s="1"/>
  <c r="AV52" i="5"/>
  <c r="BZ52" i="5" s="1"/>
  <c r="AW52" i="5"/>
  <c r="CA52" i="5" s="1"/>
  <c r="AX52" i="5"/>
  <c r="AY52" i="5"/>
  <c r="BT52" i="5"/>
  <c r="BV52" i="5"/>
  <c r="BW52" i="5"/>
  <c r="BX52" i="5"/>
  <c r="CB52" i="5"/>
  <c r="CC52" i="5"/>
  <c r="E53" i="5"/>
  <c r="T53" i="5"/>
  <c r="U53" i="5"/>
  <c r="AF53" i="5" s="1"/>
  <c r="V53" i="5"/>
  <c r="W53" i="5"/>
  <c r="X53" i="5"/>
  <c r="Y53" i="5"/>
  <c r="Z53" i="5"/>
  <c r="AH53" i="5" s="1"/>
  <c r="AA53" i="5"/>
  <c r="AB53" i="5"/>
  <c r="AC53" i="5"/>
  <c r="AD53" i="5"/>
  <c r="AE53" i="5"/>
  <c r="AL53" i="5"/>
  <c r="AT53" i="5"/>
  <c r="AU53" i="5"/>
  <c r="AV53" i="5"/>
  <c r="BZ53" i="5" s="1"/>
  <c r="AW53" i="5"/>
  <c r="CA53" i="5" s="1"/>
  <c r="AX53" i="5"/>
  <c r="AY53" i="5"/>
  <c r="CC53" i="5" s="1"/>
  <c r="BQ53" i="5"/>
  <c r="BX53" i="5"/>
  <c r="BY53" i="5"/>
  <c r="CB53" i="5"/>
  <c r="E54" i="5"/>
  <c r="T54" i="5"/>
  <c r="U54" i="5"/>
  <c r="V54" i="5"/>
  <c r="W54" i="5"/>
  <c r="X54" i="5"/>
  <c r="Y54" i="5"/>
  <c r="Z54" i="5"/>
  <c r="AA54" i="5"/>
  <c r="AB54" i="5"/>
  <c r="AI54" i="5" s="1"/>
  <c r="AC54" i="5"/>
  <c r="AD54" i="5"/>
  <c r="AE54" i="5"/>
  <c r="S54" i="5" s="1"/>
  <c r="AL54" i="5"/>
  <c r="AN54" i="5"/>
  <c r="AO54" i="5"/>
  <c r="BS54" i="5" s="1"/>
  <c r="AQ54" i="5"/>
  <c r="AR54" i="5"/>
  <c r="AS54" i="5"/>
  <c r="BW54" i="5" s="1"/>
  <c r="AT54" i="5"/>
  <c r="AU54" i="5"/>
  <c r="BY54" i="5" s="1"/>
  <c r="AV54" i="5"/>
  <c r="BZ54" i="5" s="1"/>
  <c r="AW54" i="5"/>
  <c r="AX54" i="5"/>
  <c r="AY54" i="5"/>
  <c r="BR54" i="5"/>
  <c r="BU54" i="5"/>
  <c r="BX54" i="5"/>
  <c r="CA54" i="5"/>
  <c r="CB54" i="5"/>
  <c r="CC54" i="5"/>
  <c r="E55" i="5"/>
  <c r="T55" i="5"/>
  <c r="U55" i="5"/>
  <c r="V55" i="5"/>
  <c r="W55" i="5"/>
  <c r="X55" i="5"/>
  <c r="Y55" i="5"/>
  <c r="Z55" i="5"/>
  <c r="AF55" i="5" s="1"/>
  <c r="AA55" i="5"/>
  <c r="AB55" i="5"/>
  <c r="AC55" i="5"/>
  <c r="AD55" i="5"/>
  <c r="AE55" i="5"/>
  <c r="S55" i="5" s="1"/>
  <c r="AL55" i="5"/>
  <c r="AN55" i="5"/>
  <c r="AO55" i="5"/>
  <c r="BS55" i="5" s="1"/>
  <c r="AQ55" i="5"/>
  <c r="BU55" i="5" s="1"/>
  <c r="AR55" i="5"/>
  <c r="AS55" i="5"/>
  <c r="BW55" i="5" s="1"/>
  <c r="AT55" i="5"/>
  <c r="AU55" i="5"/>
  <c r="BY55" i="5" s="1"/>
  <c r="AV55" i="5"/>
  <c r="BZ55" i="5" s="1"/>
  <c r="AW55" i="5"/>
  <c r="AX55" i="5"/>
  <c r="CB55" i="5" s="1"/>
  <c r="AY55" i="5"/>
  <c r="CC55" i="5" s="1"/>
  <c r="BR55" i="5"/>
  <c r="BV55" i="5"/>
  <c r="BX55" i="5"/>
  <c r="CA55" i="5"/>
  <c r="CD55" i="5"/>
  <c r="E56" i="5"/>
  <c r="T56" i="5"/>
  <c r="U56" i="5"/>
  <c r="V56" i="5"/>
  <c r="W56" i="5"/>
  <c r="X56" i="5"/>
  <c r="Y56" i="5"/>
  <c r="Z56" i="5"/>
  <c r="AA56" i="5"/>
  <c r="AB56" i="5"/>
  <c r="AC56" i="5"/>
  <c r="AD56" i="5"/>
  <c r="AE56" i="5"/>
  <c r="AL56" i="5"/>
  <c r="AN56" i="5"/>
  <c r="AO56" i="5"/>
  <c r="BS56" i="5" s="1"/>
  <c r="AP56" i="5"/>
  <c r="AQ56" i="5"/>
  <c r="BU56" i="5" s="1"/>
  <c r="AR56" i="5"/>
  <c r="BV56" i="5" s="1"/>
  <c r="AS56" i="5"/>
  <c r="AV56" i="5"/>
  <c r="AW56" i="5"/>
  <c r="AX56" i="5"/>
  <c r="AY56" i="5"/>
  <c r="BR56" i="5"/>
  <c r="BT56" i="5"/>
  <c r="BW56" i="5"/>
  <c r="BZ56" i="5"/>
  <c r="CA56" i="5"/>
  <c r="CB56" i="5"/>
  <c r="CC56" i="5"/>
  <c r="E57" i="5"/>
  <c r="T57" i="5"/>
  <c r="U57" i="5"/>
  <c r="V57" i="5"/>
  <c r="W57" i="5"/>
  <c r="AI57" i="5" s="1"/>
  <c r="X57" i="5"/>
  <c r="Y57" i="5"/>
  <c r="Z57" i="5"/>
  <c r="AA57" i="5"/>
  <c r="AB57" i="5"/>
  <c r="AC57" i="5"/>
  <c r="AD57" i="5"/>
  <c r="AE57" i="5"/>
  <c r="CD57" i="5"/>
  <c r="CF57" i="5"/>
  <c r="E58" i="5"/>
  <c r="T58" i="5"/>
  <c r="U58" i="5"/>
  <c r="AF58" i="5" s="1"/>
  <c r="V58" i="5"/>
  <c r="W58" i="5"/>
  <c r="X58" i="5"/>
  <c r="Y58" i="5"/>
  <c r="Z58" i="5"/>
  <c r="AA58" i="5"/>
  <c r="AB58" i="5"/>
  <c r="AC58" i="5"/>
  <c r="AD58" i="5"/>
  <c r="AE58" i="5"/>
  <c r="AH58" i="5"/>
  <c r="AL58" i="5"/>
  <c r="AN58" i="5"/>
  <c r="AO58" i="5"/>
  <c r="AP58" i="5"/>
  <c r="BQ58" i="5" s="1"/>
  <c r="AQ58" i="5"/>
  <c r="BU58" i="5" s="1"/>
  <c r="AR58" i="5"/>
  <c r="BV58" i="5" s="1"/>
  <c r="AS58" i="5"/>
  <c r="AT58" i="5"/>
  <c r="AU58" i="5"/>
  <c r="BY58" i="5" s="1"/>
  <c r="AV58" i="5"/>
  <c r="AW58" i="5"/>
  <c r="AX58" i="5"/>
  <c r="CB58" i="5" s="1"/>
  <c r="AY58" i="5"/>
  <c r="BR58" i="5"/>
  <c r="BS58" i="5"/>
  <c r="BT58" i="5"/>
  <c r="CD58" i="5" s="1"/>
  <c r="BW58" i="5"/>
  <c r="BX58" i="5"/>
  <c r="BZ58" i="5"/>
  <c r="CA58" i="5"/>
  <c r="CC58" i="5"/>
  <c r="E59" i="5"/>
  <c r="T59" i="5"/>
  <c r="U59" i="5"/>
  <c r="V59" i="5"/>
  <c r="W59" i="5"/>
  <c r="X59" i="5"/>
  <c r="AI59" i="5" s="1"/>
  <c r="Y59" i="5"/>
  <c r="Z59" i="5"/>
  <c r="AA59" i="5"/>
  <c r="AB59" i="5"/>
  <c r="AC59" i="5"/>
  <c r="AD59" i="5"/>
  <c r="AE59" i="5"/>
  <c r="AL59" i="5"/>
  <c r="AN59" i="5"/>
  <c r="AO59" i="5"/>
  <c r="AP59" i="5"/>
  <c r="BT59" i="5" s="1"/>
  <c r="AQ59" i="5"/>
  <c r="BU59" i="5" s="1"/>
  <c r="AR59" i="5"/>
  <c r="BV59" i="5" s="1"/>
  <c r="AS59" i="5"/>
  <c r="BW59" i="5" s="1"/>
  <c r="AT59" i="5"/>
  <c r="AU59" i="5"/>
  <c r="AV59" i="5"/>
  <c r="AW59" i="5"/>
  <c r="AX59" i="5"/>
  <c r="AY59" i="5"/>
  <c r="CC59" i="5" s="1"/>
  <c r="BS59" i="5"/>
  <c r="BX59" i="5"/>
  <c r="BY59" i="5"/>
  <c r="BZ59" i="5"/>
  <c r="CA59" i="5"/>
  <c r="CB59" i="5"/>
  <c r="E60" i="5"/>
  <c r="T60" i="5"/>
  <c r="AI60" i="5" s="1"/>
  <c r="U60" i="5"/>
  <c r="V60" i="5"/>
  <c r="W60" i="5"/>
  <c r="X60" i="5"/>
  <c r="Y60" i="5"/>
  <c r="Z60" i="5"/>
  <c r="AA60" i="5"/>
  <c r="AB60" i="5"/>
  <c r="AC60" i="5"/>
  <c r="AF60" i="5" s="1"/>
  <c r="AD60" i="5"/>
  <c r="AE60" i="5"/>
  <c r="S60" i="5" s="1"/>
  <c r="AL60" i="5"/>
  <c r="AN60" i="5"/>
  <c r="BR60" i="5" s="1"/>
  <c r="AO60" i="5"/>
  <c r="AP60" i="5"/>
  <c r="AQ60" i="5"/>
  <c r="AR60" i="5"/>
  <c r="AS60" i="5"/>
  <c r="BW60" i="5" s="1"/>
  <c r="AT60" i="5"/>
  <c r="BX60" i="5" s="1"/>
  <c r="AU60" i="5"/>
  <c r="AV60" i="5"/>
  <c r="AW60" i="5"/>
  <c r="AX60" i="5"/>
  <c r="AY60" i="5"/>
  <c r="BS60" i="5"/>
  <c r="BT60" i="5"/>
  <c r="BU60" i="5"/>
  <c r="BV60" i="5"/>
  <c r="BY60" i="5"/>
  <c r="BZ60" i="5"/>
  <c r="CA60" i="5"/>
  <c r="CB60" i="5"/>
  <c r="E61" i="5"/>
  <c r="T61" i="5"/>
  <c r="S61" i="5" s="1"/>
  <c r="U61" i="5"/>
  <c r="V61" i="5"/>
  <c r="AF61" i="5" s="1"/>
  <c r="W61" i="5"/>
  <c r="X61" i="5"/>
  <c r="Y61" i="5"/>
  <c r="AI61" i="5" s="1"/>
  <c r="Z61" i="5"/>
  <c r="AA61" i="5"/>
  <c r="AB61" i="5"/>
  <c r="AC61" i="5"/>
  <c r="AD61" i="5"/>
  <c r="AE61" i="5"/>
  <c r="AL61" i="5"/>
  <c r="AO61" i="5"/>
  <c r="AR61" i="5"/>
  <c r="BV61" i="5" s="1"/>
  <c r="AS61" i="5"/>
  <c r="AT61" i="5"/>
  <c r="BX61" i="5" s="1"/>
  <c r="AU61" i="5"/>
  <c r="AX61" i="5"/>
  <c r="AY61" i="5"/>
  <c r="BW61" i="5"/>
  <c r="BY61" i="5"/>
  <c r="CB61" i="5"/>
  <c r="CC61" i="5"/>
  <c r="T62" i="5"/>
  <c r="S62" i="5" s="1"/>
  <c r="U62" i="5"/>
  <c r="AF62" i="5" s="1"/>
  <c r="V62" i="5"/>
  <c r="AH62" i="5" s="1"/>
  <c r="W62" i="5"/>
  <c r="X62" i="5"/>
  <c r="Y62" i="5"/>
  <c r="Z62" i="5"/>
  <c r="AA62" i="5"/>
  <c r="AB62" i="5"/>
  <c r="AC62" i="5"/>
  <c r="AD62" i="5"/>
  <c r="AE62" i="5"/>
  <c r="AL62" i="5"/>
  <c r="AN62" i="5"/>
  <c r="AO62" i="5"/>
  <c r="AP62" i="5"/>
  <c r="BT62" i="5" s="1"/>
  <c r="AQ62" i="5"/>
  <c r="BU62" i="5" s="1"/>
  <c r="AR62" i="5"/>
  <c r="AS62" i="5"/>
  <c r="BW62" i="5" s="1"/>
  <c r="AT62" i="5"/>
  <c r="AU62" i="5"/>
  <c r="AV62" i="5"/>
  <c r="AW62" i="5"/>
  <c r="CA62" i="5" s="1"/>
  <c r="AX62" i="5"/>
  <c r="AY62" i="5"/>
  <c r="BR62" i="5"/>
  <c r="BS62" i="5"/>
  <c r="BV62" i="5"/>
  <c r="BX62" i="5"/>
  <c r="BY62" i="5"/>
  <c r="BZ62" i="5"/>
  <c r="CB62" i="5"/>
  <c r="CC62" i="5"/>
  <c r="E63" i="5"/>
  <c r="T63" i="5"/>
  <c r="AH63" i="5" s="1"/>
  <c r="U63" i="5"/>
  <c r="V63" i="5"/>
  <c r="AF63" i="5" s="1"/>
  <c r="W63" i="5"/>
  <c r="AI63" i="5" s="1"/>
  <c r="X63" i="5"/>
  <c r="Y63" i="5"/>
  <c r="Z63" i="5"/>
  <c r="AA63" i="5"/>
  <c r="AB63" i="5"/>
  <c r="AC63" i="5"/>
  <c r="AD63" i="5"/>
  <c r="AE63" i="5"/>
  <c r="AL63" i="5"/>
  <c r="AN63" i="5"/>
  <c r="AQ63" i="5"/>
  <c r="AR63" i="5"/>
  <c r="BV63" i="5" s="1"/>
  <c r="AS63" i="5"/>
  <c r="AT63" i="5"/>
  <c r="BX63" i="5" s="1"/>
  <c r="AU63" i="5"/>
  <c r="BY63" i="5" s="1"/>
  <c r="AV63" i="5"/>
  <c r="AX63" i="5"/>
  <c r="BR63" i="5"/>
  <c r="BW63" i="5"/>
  <c r="BZ63" i="5"/>
  <c r="CB63" i="5"/>
  <c r="E64" i="5"/>
  <c r="T64" i="5"/>
  <c r="S64" i="5" s="1"/>
  <c r="U64" i="5"/>
  <c r="V64" i="5"/>
  <c r="W64" i="5"/>
  <c r="X64" i="5"/>
  <c r="Y64" i="5"/>
  <c r="Z64" i="5"/>
  <c r="AA64" i="5"/>
  <c r="AB64" i="5"/>
  <c r="AC64" i="5"/>
  <c r="AD64" i="5"/>
  <c r="AE64" i="5"/>
  <c r="AL64" i="5"/>
  <c r="AN64" i="5"/>
  <c r="AO64" i="5"/>
  <c r="AQ64" i="5"/>
  <c r="BU64" i="5" s="1"/>
  <c r="AR64" i="5"/>
  <c r="BV64" i="5" s="1"/>
  <c r="AS64" i="5"/>
  <c r="BW64" i="5" s="1"/>
  <c r="AT64" i="5"/>
  <c r="AU64" i="5"/>
  <c r="AV64" i="5"/>
  <c r="AW64" i="5"/>
  <c r="CA64" i="5" s="1"/>
  <c r="AX64" i="5"/>
  <c r="AY64" i="5"/>
  <c r="BR64" i="5"/>
  <c r="BX64" i="5"/>
  <c r="BY64" i="5"/>
  <c r="BZ64" i="5"/>
  <c r="CB64" i="5"/>
  <c r="CC64" i="5"/>
  <c r="E65" i="5"/>
  <c r="T65" i="5"/>
  <c r="AH65" i="5" s="1"/>
  <c r="U65" i="5"/>
  <c r="V65" i="5"/>
  <c r="W65" i="5"/>
  <c r="AF65" i="5" s="1"/>
  <c r="X65" i="5"/>
  <c r="Y65" i="5"/>
  <c r="Z65" i="5"/>
  <c r="AA65" i="5"/>
  <c r="AB65" i="5"/>
  <c r="AC65" i="5"/>
  <c r="AD65" i="5"/>
  <c r="AE65" i="5"/>
  <c r="AL65" i="5"/>
  <c r="AQ65" i="5"/>
  <c r="AR65" i="5"/>
  <c r="BV65" i="5" s="1"/>
  <c r="AS65" i="5"/>
  <c r="BW65" i="5" s="1"/>
  <c r="AT65" i="5"/>
  <c r="AU65" i="5"/>
  <c r="BY65" i="5" s="1"/>
  <c r="BU65" i="5"/>
  <c r="BX65" i="5"/>
  <c r="E66" i="5"/>
  <c r="T66" i="5"/>
  <c r="U66" i="5"/>
  <c r="V66" i="5"/>
  <c r="W66" i="5"/>
  <c r="X66" i="5"/>
  <c r="Y66" i="5"/>
  <c r="Z66" i="5"/>
  <c r="AA66" i="5"/>
  <c r="AB66" i="5"/>
  <c r="AC66" i="5"/>
  <c r="AD66" i="5"/>
  <c r="AE66" i="5"/>
  <c r="AF66" i="5"/>
  <c r="AL66" i="5"/>
  <c r="AN66" i="5"/>
  <c r="BQ66" i="5" s="1"/>
  <c r="AO66" i="5"/>
  <c r="AP66" i="5"/>
  <c r="BT66" i="5" s="1"/>
  <c r="CF66" i="5" s="1"/>
  <c r="AQ66" i="5"/>
  <c r="AR66" i="5"/>
  <c r="AS66" i="5"/>
  <c r="BW66" i="5" s="1"/>
  <c r="AT66" i="5"/>
  <c r="AV66" i="5"/>
  <c r="BZ66" i="5" s="1"/>
  <c r="AW66" i="5"/>
  <c r="CA66" i="5" s="1"/>
  <c r="AX66" i="5"/>
  <c r="CB66" i="5" s="1"/>
  <c r="AY66" i="5"/>
  <c r="CC66" i="5" s="1"/>
  <c r="BR66" i="5"/>
  <c r="CD66" i="5" s="1"/>
  <c r="BS66" i="5"/>
  <c r="BU66" i="5"/>
  <c r="BV66" i="5"/>
  <c r="BX66" i="5"/>
  <c r="E67" i="5"/>
  <c r="T67" i="5"/>
  <c r="U67" i="5"/>
  <c r="AF67" i="5" s="1"/>
  <c r="V67" i="5"/>
  <c r="W67" i="5"/>
  <c r="AH67" i="5" s="1"/>
  <c r="X67" i="5"/>
  <c r="Y67" i="5"/>
  <c r="Z67" i="5"/>
  <c r="AA67" i="5"/>
  <c r="AB67" i="5"/>
  <c r="AC67" i="5"/>
  <c r="AD67" i="5"/>
  <c r="AE67" i="5"/>
  <c r="AL67" i="5"/>
  <c r="AN67" i="5"/>
  <c r="BR67" i="5" s="1"/>
  <c r="AO67" i="5"/>
  <c r="BS67" i="5" s="1"/>
  <c r="AP67" i="5"/>
  <c r="AQ67" i="5"/>
  <c r="AR67" i="5"/>
  <c r="BV67" i="5" s="1"/>
  <c r="AS67" i="5"/>
  <c r="AT67" i="5"/>
  <c r="AU67" i="5"/>
  <c r="BY67" i="5" s="1"/>
  <c r="AV67" i="5"/>
  <c r="AW67" i="5"/>
  <c r="AX67" i="5"/>
  <c r="CB67" i="5" s="1"/>
  <c r="AY67" i="5"/>
  <c r="CC67" i="5" s="1"/>
  <c r="BQ67" i="5"/>
  <c r="BT67" i="5"/>
  <c r="BU67" i="5"/>
  <c r="BW67" i="5"/>
  <c r="BX67" i="5"/>
  <c r="BZ67" i="5"/>
  <c r="CA67" i="5"/>
  <c r="E68" i="5"/>
  <c r="T68" i="5"/>
  <c r="U68" i="5"/>
  <c r="S68" i="5" s="1"/>
  <c r="V68" i="5"/>
  <c r="AH68" i="5" s="1"/>
  <c r="W68" i="5"/>
  <c r="X68" i="5"/>
  <c r="AI68" i="5" s="1"/>
  <c r="Y68" i="5"/>
  <c r="Z68" i="5"/>
  <c r="AA68" i="5"/>
  <c r="AB68" i="5"/>
  <c r="AC68" i="5"/>
  <c r="AD68" i="5"/>
  <c r="AE68" i="5"/>
  <c r="CD68" i="5"/>
  <c r="CF68" i="5"/>
  <c r="E69" i="5"/>
  <c r="T69" i="5"/>
  <c r="AH69" i="5" s="1"/>
  <c r="U69" i="5"/>
  <c r="V69" i="5"/>
  <c r="W69" i="5"/>
  <c r="AF69" i="5" s="1"/>
  <c r="X69" i="5"/>
  <c r="Y69" i="5"/>
  <c r="Z69" i="5"/>
  <c r="S69" i="5" s="1"/>
  <c r="AA69" i="5"/>
  <c r="AB69" i="5"/>
  <c r="AC69" i="5"/>
  <c r="AD69" i="5"/>
  <c r="AE69" i="5"/>
  <c r="AL69" i="5"/>
  <c r="AN69" i="5"/>
  <c r="AO69" i="5"/>
  <c r="AQ69" i="5"/>
  <c r="BU69" i="5" s="1"/>
  <c r="AR69" i="5"/>
  <c r="AS69" i="5"/>
  <c r="BW69" i="5" s="1"/>
  <c r="AT69" i="5"/>
  <c r="BX69" i="5" s="1"/>
  <c r="AU69" i="5"/>
  <c r="BY69" i="5" s="1"/>
  <c r="AV69" i="5"/>
  <c r="BZ69" i="5" s="1"/>
  <c r="AW69" i="5"/>
  <c r="AX69" i="5"/>
  <c r="AY69" i="5"/>
  <c r="CC69" i="5" s="1"/>
  <c r="BQ69" i="5"/>
  <c r="BR69" i="5"/>
  <c r="BV69" i="5"/>
  <c r="CA69" i="5"/>
  <c r="CB69" i="5"/>
  <c r="E70" i="5"/>
  <c r="T70" i="5"/>
  <c r="U70" i="5"/>
  <c r="V70" i="5"/>
  <c r="W70" i="5"/>
  <c r="X70" i="5"/>
  <c r="Y70" i="5"/>
  <c r="Z70" i="5"/>
  <c r="AA70" i="5"/>
  <c r="AB70" i="5"/>
  <c r="AC70" i="5"/>
  <c r="AD70" i="5"/>
  <c r="AE70" i="5"/>
  <c r="AF70" i="5"/>
  <c r="AL70" i="5"/>
  <c r="AN70" i="5"/>
  <c r="BQ70" i="5" s="1"/>
  <c r="AO70" i="5"/>
  <c r="BS70" i="5" s="1"/>
  <c r="AP70" i="5"/>
  <c r="AQ70" i="5"/>
  <c r="AR70" i="5"/>
  <c r="BV70" i="5" s="1"/>
  <c r="AS70" i="5"/>
  <c r="AT70" i="5"/>
  <c r="AU70" i="5"/>
  <c r="BY70" i="5" s="1"/>
  <c r="AV70" i="5"/>
  <c r="BZ70" i="5" s="1"/>
  <c r="AW70" i="5"/>
  <c r="CA70" i="5" s="1"/>
  <c r="AX70" i="5"/>
  <c r="CB70" i="5" s="1"/>
  <c r="AY70" i="5"/>
  <c r="BR70" i="5"/>
  <c r="BT70" i="5"/>
  <c r="BU70" i="5"/>
  <c r="BW70" i="5"/>
  <c r="BX70" i="5"/>
  <c r="CC70" i="5"/>
  <c r="T71" i="5"/>
  <c r="U71" i="5"/>
  <c r="V71" i="5"/>
  <c r="W71" i="5"/>
  <c r="X71" i="5"/>
  <c r="Y71" i="5"/>
  <c r="Z71" i="5"/>
  <c r="AA71" i="5"/>
  <c r="AB71" i="5"/>
  <c r="AC71" i="5"/>
  <c r="AD71" i="5"/>
  <c r="AE71" i="5"/>
  <c r="AL71" i="5"/>
  <c r="AN71" i="5"/>
  <c r="BQ71" i="5" s="1"/>
  <c r="AO71" i="5"/>
  <c r="AP71" i="5"/>
  <c r="AQ71" i="5"/>
  <c r="BU71" i="5" s="1"/>
  <c r="AR71" i="5"/>
  <c r="BV71" i="5" s="1"/>
  <c r="AS71" i="5"/>
  <c r="AT71" i="5"/>
  <c r="BX71" i="5" s="1"/>
  <c r="AU71" i="5"/>
  <c r="BY71" i="5" s="1"/>
  <c r="AV71" i="5"/>
  <c r="AW71" i="5"/>
  <c r="CA71" i="5" s="1"/>
  <c r="AX71" i="5"/>
  <c r="CB71" i="5" s="1"/>
  <c r="BS71" i="5"/>
  <c r="BT71" i="5"/>
  <c r="BW71" i="5"/>
  <c r="BZ71" i="5"/>
  <c r="E72" i="5"/>
  <c r="T72" i="5"/>
  <c r="AH72" i="5" s="1"/>
  <c r="U72" i="5"/>
  <c r="V72" i="5"/>
  <c r="S72" i="5" s="1"/>
  <c r="W72" i="5"/>
  <c r="X72" i="5"/>
  <c r="Y72" i="5"/>
  <c r="AI72" i="5" s="1"/>
  <c r="Z72" i="5"/>
  <c r="AA72" i="5"/>
  <c r="AB72" i="5"/>
  <c r="AC72" i="5"/>
  <c r="AD72" i="5"/>
  <c r="AE72" i="5"/>
  <c r="AL72" i="5"/>
  <c r="AN72" i="5"/>
  <c r="AO72" i="5"/>
  <c r="AQ72" i="5"/>
  <c r="AR72" i="5"/>
  <c r="AS72" i="5"/>
  <c r="AT72" i="5"/>
  <c r="AU72" i="5"/>
  <c r="AV72" i="5"/>
  <c r="AW72" i="5"/>
  <c r="AX72" i="5"/>
  <c r="BR72" i="5"/>
  <c r="BS72" i="5"/>
  <c r="BU72" i="5"/>
  <c r="BV72" i="5"/>
  <c r="BW72" i="5"/>
  <c r="BX72" i="5"/>
  <c r="BY72" i="5"/>
  <c r="BZ72" i="5"/>
  <c r="CA72" i="5"/>
  <c r="CB72" i="5"/>
  <c r="E73" i="5"/>
  <c r="T73" i="5"/>
  <c r="U73" i="5"/>
  <c r="V73" i="5"/>
  <c r="W73" i="5"/>
  <c r="X73" i="5"/>
  <c r="Y73" i="5"/>
  <c r="Z73" i="5"/>
  <c r="AA73" i="5"/>
  <c r="AB73" i="5"/>
  <c r="AC73" i="5"/>
  <c r="AD73" i="5"/>
  <c r="AE73" i="5"/>
  <c r="AL73" i="5"/>
  <c r="AN73" i="5"/>
  <c r="AO73" i="5"/>
  <c r="AP73" i="5"/>
  <c r="AQ73" i="5"/>
  <c r="AR73" i="5"/>
  <c r="AS73" i="5"/>
  <c r="BW73" i="5" s="1"/>
  <c r="AT73" i="5"/>
  <c r="BX73" i="5" s="1"/>
  <c r="AU73" i="5"/>
  <c r="BY73" i="5" s="1"/>
  <c r="AV73" i="5"/>
  <c r="BZ73" i="5" s="1"/>
  <c r="AW73" i="5"/>
  <c r="AX73" i="5"/>
  <c r="AY73" i="5"/>
  <c r="CC73" i="5" s="1"/>
  <c r="BQ73" i="5"/>
  <c r="BR73" i="5"/>
  <c r="BS73" i="5"/>
  <c r="BU73" i="5"/>
  <c r="BV73" i="5"/>
  <c r="CA73" i="5"/>
  <c r="CB73" i="5"/>
  <c r="E74" i="5"/>
  <c r="T74" i="5"/>
  <c r="AH74" i="5" s="1"/>
  <c r="U74" i="5"/>
  <c r="V74" i="5"/>
  <c r="W74" i="5"/>
  <c r="X74" i="5"/>
  <c r="Y74" i="5"/>
  <c r="Z74" i="5"/>
  <c r="AA74" i="5"/>
  <c r="AB74" i="5"/>
  <c r="AF74" i="5" s="1"/>
  <c r="AC74" i="5"/>
  <c r="AD74" i="5"/>
  <c r="AE74" i="5"/>
  <c r="S74" i="5" s="1"/>
  <c r="AL74" i="5"/>
  <c r="AN74" i="5"/>
  <c r="AQ74" i="5"/>
  <c r="AR74" i="5"/>
  <c r="AS74" i="5"/>
  <c r="AT74" i="5"/>
  <c r="AU74" i="5"/>
  <c r="AV74" i="5"/>
  <c r="BZ74" i="5" s="1"/>
  <c r="AW74" i="5"/>
  <c r="AX74" i="5"/>
  <c r="AY74" i="5"/>
  <c r="BR74" i="5"/>
  <c r="BU74" i="5"/>
  <c r="BV74" i="5"/>
  <c r="BW74" i="5"/>
  <c r="BX74" i="5"/>
  <c r="BY74" i="5"/>
  <c r="CA74" i="5"/>
  <c r="CB74" i="5"/>
  <c r="CC74" i="5"/>
  <c r="E75" i="5"/>
  <c r="T75" i="5"/>
  <c r="U75" i="5"/>
  <c r="S75" i="5" s="1"/>
  <c r="V75" i="5"/>
  <c r="AH75" i="5" s="1"/>
  <c r="W75" i="5"/>
  <c r="X75" i="5"/>
  <c r="AI75" i="5" s="1"/>
  <c r="Y75" i="5"/>
  <c r="Z75" i="5"/>
  <c r="AA75" i="5"/>
  <c r="AB75" i="5"/>
  <c r="AC75" i="5"/>
  <c r="AD75" i="5"/>
  <c r="AE75" i="5"/>
  <c r="AL75" i="5"/>
  <c r="AN75" i="5"/>
  <c r="AO75" i="5"/>
  <c r="BS75" i="5" s="1"/>
  <c r="AP75" i="5"/>
  <c r="AQ75" i="5"/>
  <c r="AV75" i="5"/>
  <c r="AX75" i="5"/>
  <c r="AY75" i="5"/>
  <c r="CC75" i="5" s="1"/>
  <c r="BR75" i="5"/>
  <c r="BT75" i="5"/>
  <c r="BU75" i="5"/>
  <c r="BZ75" i="5"/>
  <c r="CB75" i="5"/>
  <c r="E76" i="5"/>
  <c r="T76" i="5"/>
  <c r="S76" i="5" s="1"/>
  <c r="U76" i="5"/>
  <c r="AF76" i="5" s="1"/>
  <c r="V76" i="5"/>
  <c r="W76" i="5"/>
  <c r="AH76" i="5" s="1"/>
  <c r="X76" i="5"/>
  <c r="Y76" i="5"/>
  <c r="Z76" i="5"/>
  <c r="AA76" i="5"/>
  <c r="AB76" i="5"/>
  <c r="AC76" i="5"/>
  <c r="AD76" i="5"/>
  <c r="AE76" i="5"/>
  <c r="AL76" i="5"/>
  <c r="AN76" i="5"/>
  <c r="AO76" i="5"/>
  <c r="BS76" i="5" s="1"/>
  <c r="AQ76" i="5"/>
  <c r="AR76" i="5"/>
  <c r="AS76" i="5"/>
  <c r="BW76" i="5" s="1"/>
  <c r="AT76" i="5"/>
  <c r="BX76" i="5" s="1"/>
  <c r="AU76" i="5"/>
  <c r="AV76" i="5"/>
  <c r="AW76" i="5"/>
  <c r="CA76" i="5" s="1"/>
  <c r="AX76" i="5"/>
  <c r="AY76" i="5"/>
  <c r="CC76" i="5" s="1"/>
  <c r="BQ76" i="5"/>
  <c r="BR76" i="5"/>
  <c r="BU76" i="5"/>
  <c r="BV76" i="5"/>
  <c r="BY76" i="5"/>
  <c r="BZ76" i="5"/>
  <c r="CB76" i="5"/>
  <c r="E77" i="5"/>
  <c r="T77" i="5"/>
  <c r="S77" i="5" s="1"/>
  <c r="U77" i="5"/>
  <c r="V77" i="5"/>
  <c r="W77" i="5"/>
  <c r="AF77" i="5" s="1"/>
  <c r="X77" i="5"/>
  <c r="Y77" i="5"/>
  <c r="Z77" i="5"/>
  <c r="AA77" i="5"/>
  <c r="AB77" i="5"/>
  <c r="AC77" i="5"/>
  <c r="AD77" i="5"/>
  <c r="AE77" i="5"/>
  <c r="AL77" i="5"/>
  <c r="AN77" i="5"/>
  <c r="AO77" i="5"/>
  <c r="AP77" i="5"/>
  <c r="BT77" i="5" s="1"/>
  <c r="AQ77" i="5"/>
  <c r="AR77" i="5"/>
  <c r="BV77" i="5" s="1"/>
  <c r="AS77" i="5"/>
  <c r="AU77" i="5"/>
  <c r="AV77" i="5"/>
  <c r="BZ77" i="5" s="1"/>
  <c r="AW77" i="5"/>
  <c r="CA77" i="5" s="1"/>
  <c r="AX77" i="5"/>
  <c r="AY77" i="5"/>
  <c r="BR77" i="5"/>
  <c r="BU77" i="5"/>
  <c r="BW77" i="5"/>
  <c r="BY77" i="5"/>
  <c r="CB77" i="5"/>
  <c r="CC77" i="5"/>
  <c r="E78" i="5"/>
  <c r="T78" i="5"/>
  <c r="U78" i="5"/>
  <c r="V78" i="5"/>
  <c r="W78" i="5"/>
  <c r="X78" i="5"/>
  <c r="Y78" i="5"/>
  <c r="Z78" i="5"/>
  <c r="AF78" i="5" s="1"/>
  <c r="AA78" i="5"/>
  <c r="AB78" i="5"/>
  <c r="AC78" i="5"/>
  <c r="AD78" i="5"/>
  <c r="AE78" i="5"/>
  <c r="AL78" i="5"/>
  <c r="AN78" i="5"/>
  <c r="AO78" i="5"/>
  <c r="BQ78" i="5" s="1"/>
  <c r="AP78" i="5"/>
  <c r="AQ78" i="5"/>
  <c r="AR78" i="5"/>
  <c r="AS78" i="5"/>
  <c r="BW78" i="5" s="1"/>
  <c r="AT78" i="5"/>
  <c r="BX78" i="5" s="1"/>
  <c r="AU78" i="5"/>
  <c r="BY78" i="5" s="1"/>
  <c r="AV78" i="5"/>
  <c r="AW78" i="5"/>
  <c r="AX78" i="5"/>
  <c r="CB78" i="5" s="1"/>
  <c r="AY78" i="5"/>
  <c r="BR78" i="5"/>
  <c r="BT78" i="5"/>
  <c r="BU78" i="5"/>
  <c r="BZ78" i="5"/>
  <c r="CA78" i="5"/>
  <c r="CC78" i="5"/>
  <c r="E79" i="5"/>
  <c r="T79" i="5"/>
  <c r="U79" i="5"/>
  <c r="AF79" i="5" s="1"/>
  <c r="V79" i="5"/>
  <c r="W79" i="5"/>
  <c r="X79" i="5"/>
  <c r="AH79" i="5" s="1"/>
  <c r="Y79" i="5"/>
  <c r="Z79" i="5"/>
  <c r="AA79" i="5"/>
  <c r="AB79" i="5"/>
  <c r="AC79" i="5"/>
  <c r="AD79" i="5"/>
  <c r="AE79" i="5"/>
  <c r="AL79" i="5"/>
  <c r="AN79" i="5"/>
  <c r="AO79" i="5"/>
  <c r="AP79" i="5"/>
  <c r="AQ79" i="5"/>
  <c r="AR79" i="5"/>
  <c r="AS79" i="5"/>
  <c r="BW79" i="5" s="1"/>
  <c r="AT79" i="5"/>
  <c r="BX79" i="5" s="1"/>
  <c r="AU79" i="5"/>
  <c r="BY79" i="5" s="1"/>
  <c r="AV79" i="5"/>
  <c r="BZ79" i="5" s="1"/>
  <c r="AW79" i="5"/>
  <c r="AX79" i="5"/>
  <c r="AY79" i="5"/>
  <c r="CC79" i="5" s="1"/>
  <c r="BQ79" i="5"/>
  <c r="BR79" i="5"/>
  <c r="BS79" i="5"/>
  <c r="BU79" i="5"/>
  <c r="BV79" i="5"/>
  <c r="CA79" i="5"/>
  <c r="CB79" i="5"/>
  <c r="E80" i="5"/>
  <c r="T80" i="5"/>
  <c r="U80" i="5"/>
  <c r="V80" i="5"/>
  <c r="W80" i="5"/>
  <c r="X80" i="5"/>
  <c r="Y80" i="5"/>
  <c r="Z80" i="5"/>
  <c r="AA80" i="5"/>
  <c r="AB80" i="5"/>
  <c r="AC80" i="5"/>
  <c r="AD80" i="5"/>
  <c r="AE80" i="5"/>
  <c r="S80" i="5" s="1"/>
  <c r="AL80" i="5"/>
  <c r="AN80" i="5"/>
  <c r="BQ80" i="5" s="1"/>
  <c r="AQ80" i="5"/>
  <c r="AR80" i="5"/>
  <c r="AS80" i="5"/>
  <c r="AT80" i="5"/>
  <c r="AU80" i="5"/>
  <c r="AV80" i="5"/>
  <c r="AW80" i="5"/>
  <c r="AX80" i="5"/>
  <c r="AY80" i="5"/>
  <c r="BR80" i="5"/>
  <c r="BU80" i="5"/>
  <c r="BV80" i="5"/>
  <c r="BW80" i="5"/>
  <c r="BX80" i="5"/>
  <c r="BY80" i="5"/>
  <c r="BZ80" i="5"/>
  <c r="CA80" i="5"/>
  <c r="CB80" i="5"/>
  <c r="CC80" i="5"/>
  <c r="E81" i="5"/>
  <c r="T81" i="5"/>
  <c r="U81" i="5"/>
  <c r="V81" i="5"/>
  <c r="W81" i="5"/>
  <c r="X81" i="5"/>
  <c r="AI81" i="5" s="1"/>
  <c r="Y81" i="5"/>
  <c r="Z81" i="5"/>
  <c r="AA81" i="5"/>
  <c r="AB81" i="5"/>
  <c r="AC81" i="5"/>
  <c r="AD81" i="5"/>
  <c r="AE81" i="5"/>
  <c r="AL81" i="5"/>
  <c r="AN81" i="5"/>
  <c r="BR81" i="5" s="1"/>
  <c r="AO81" i="5"/>
  <c r="AP81" i="5"/>
  <c r="BT81" i="5" s="1"/>
  <c r="AQ81" i="5"/>
  <c r="AR81" i="5"/>
  <c r="AS81" i="5"/>
  <c r="BW81" i="5" s="1"/>
  <c r="BQ81" i="5"/>
  <c r="BS81" i="5"/>
  <c r="BU81" i="5"/>
  <c r="BV81" i="5"/>
  <c r="E82" i="5"/>
  <c r="T82" i="5"/>
  <c r="AH82" i="5" s="1"/>
  <c r="U82" i="5"/>
  <c r="V82" i="5"/>
  <c r="S82" i="5" s="1"/>
  <c r="W82" i="5"/>
  <c r="AI82" i="5" s="1"/>
  <c r="X82" i="5"/>
  <c r="Y82" i="5"/>
  <c r="Z82" i="5"/>
  <c r="AA82" i="5"/>
  <c r="AB82" i="5"/>
  <c r="AC82" i="5"/>
  <c r="AD82" i="5"/>
  <c r="AE82" i="5"/>
  <c r="AL82" i="5"/>
  <c r="AN82" i="5"/>
  <c r="AO82" i="5"/>
  <c r="AP82" i="5"/>
  <c r="AQ82" i="5"/>
  <c r="AR82" i="5"/>
  <c r="AU82" i="5"/>
  <c r="AV82" i="5"/>
  <c r="AW82" i="5"/>
  <c r="AX82" i="5"/>
  <c r="AY82" i="5"/>
  <c r="BQ82" i="5"/>
  <c r="BS82" i="5"/>
  <c r="BT82" i="5"/>
  <c r="BU82" i="5"/>
  <c r="BV82" i="5"/>
  <c r="BY82" i="5"/>
  <c r="BZ82" i="5"/>
  <c r="CA82" i="5"/>
  <c r="CB82" i="5"/>
  <c r="CC82" i="5"/>
  <c r="E83" i="5"/>
  <c r="T83" i="5"/>
  <c r="U83" i="5"/>
  <c r="V83" i="5"/>
  <c r="W83" i="5"/>
  <c r="X83" i="5"/>
  <c r="Y83" i="5"/>
  <c r="Z83" i="5"/>
  <c r="AA83" i="5"/>
  <c r="AB83" i="5"/>
  <c r="S83" i="5" s="1"/>
  <c r="AC83" i="5"/>
  <c r="AD83" i="5"/>
  <c r="AE83" i="5"/>
  <c r="AL83" i="5"/>
  <c r="AN83" i="5"/>
  <c r="BR83" i="5" s="1"/>
  <c r="AO83" i="5"/>
  <c r="AQ83" i="5"/>
  <c r="AR83" i="5"/>
  <c r="BV83" i="5" s="1"/>
  <c r="AS83" i="5"/>
  <c r="AT83" i="5"/>
  <c r="BX83" i="5" s="1"/>
  <c r="AU83" i="5"/>
  <c r="BY83" i="5" s="1"/>
  <c r="AV83" i="5"/>
  <c r="AW83" i="5"/>
  <c r="CA83" i="5" s="1"/>
  <c r="AX83" i="5"/>
  <c r="AY83" i="5"/>
  <c r="BS83" i="5"/>
  <c r="BU83" i="5"/>
  <c r="BW83" i="5"/>
  <c r="BZ83" i="5"/>
  <c r="CB83" i="5"/>
  <c r="CC83" i="5"/>
  <c r="E84" i="5"/>
  <c r="T84" i="5"/>
  <c r="U84" i="5"/>
  <c r="AF84" i="5" s="1"/>
  <c r="V84" i="5"/>
  <c r="W84" i="5"/>
  <c r="X84" i="5"/>
  <c r="Y84" i="5"/>
  <c r="Z84" i="5"/>
  <c r="AA84" i="5"/>
  <c r="AB84" i="5"/>
  <c r="AC84" i="5"/>
  <c r="AD84" i="5"/>
  <c r="AE84" i="5"/>
  <c r="AI84" i="5"/>
  <c r="AL84" i="5"/>
  <c r="AN84" i="5"/>
  <c r="AO84" i="5"/>
  <c r="AP84" i="5"/>
  <c r="AQ84" i="5"/>
  <c r="BU84" i="5" s="1"/>
  <c r="AR84" i="5"/>
  <c r="AS84" i="5"/>
  <c r="AU84" i="5"/>
  <c r="BY84" i="5" s="1"/>
  <c r="AV84" i="5"/>
  <c r="AW84" i="5"/>
  <c r="AX84" i="5"/>
  <c r="CB84" i="5" s="1"/>
  <c r="AY84" i="5"/>
  <c r="BR84" i="5"/>
  <c r="BS84" i="5"/>
  <c r="BV84" i="5"/>
  <c r="BW84" i="5"/>
  <c r="BZ84" i="5"/>
  <c r="CA84" i="5"/>
  <c r="CC84" i="5"/>
  <c r="T85" i="5"/>
  <c r="U85" i="5"/>
  <c r="V85" i="5"/>
  <c r="W85" i="5"/>
  <c r="AI85" i="5" s="1"/>
  <c r="X85" i="5"/>
  <c r="Y85" i="5"/>
  <c r="Z85" i="5"/>
  <c r="AA85" i="5"/>
  <c r="AB85" i="5"/>
  <c r="AC85" i="5"/>
  <c r="AD85" i="5"/>
  <c r="AE85" i="5"/>
  <c r="AL85" i="5"/>
  <c r="AL97" i="5" s="1"/>
  <c r="AN85" i="5"/>
  <c r="AO85" i="5"/>
  <c r="BS85" i="5" s="1"/>
  <c r="AP85" i="5"/>
  <c r="BT85" i="5" s="1"/>
  <c r="AQ85" i="5"/>
  <c r="BU85" i="5" s="1"/>
  <c r="AR85" i="5"/>
  <c r="AS85" i="5"/>
  <c r="BW85" i="5" s="1"/>
  <c r="AT85" i="5"/>
  <c r="BX85" i="5" s="1"/>
  <c r="AU85" i="5"/>
  <c r="AV85" i="5"/>
  <c r="AW85" i="5"/>
  <c r="CA85" i="5" s="1"/>
  <c r="AX85" i="5"/>
  <c r="CB85" i="5" s="1"/>
  <c r="AY85" i="5"/>
  <c r="BV85" i="5"/>
  <c r="BY85" i="5"/>
  <c r="BZ85" i="5"/>
  <c r="CC85" i="5"/>
  <c r="E86" i="5"/>
  <c r="T86" i="5"/>
  <c r="U86" i="5"/>
  <c r="V86" i="5"/>
  <c r="W86" i="5"/>
  <c r="X86" i="5"/>
  <c r="Y86" i="5"/>
  <c r="Z86" i="5"/>
  <c r="AA86" i="5"/>
  <c r="AB86" i="5"/>
  <c r="AC86" i="5"/>
  <c r="AD86" i="5"/>
  <c r="AE86" i="5"/>
  <c r="AL86" i="5"/>
  <c r="AN86" i="5"/>
  <c r="AO86" i="5"/>
  <c r="BS86" i="5" s="1"/>
  <c r="AP86" i="5"/>
  <c r="BT86" i="5" s="1"/>
  <c r="AQ86" i="5"/>
  <c r="BU86" i="5" s="1"/>
  <c r="AR86" i="5"/>
  <c r="AS86" i="5"/>
  <c r="AT86" i="5"/>
  <c r="BX86" i="5" s="1"/>
  <c r="AU86" i="5"/>
  <c r="BY86" i="5" s="1"/>
  <c r="AV86" i="5"/>
  <c r="AW86" i="5"/>
  <c r="AX86" i="5"/>
  <c r="CB86" i="5" s="1"/>
  <c r="AY86" i="5"/>
  <c r="CC86" i="5" s="1"/>
  <c r="BR86" i="5"/>
  <c r="BV86" i="5"/>
  <c r="BW86" i="5"/>
  <c r="BZ86" i="5"/>
  <c r="CA86" i="5"/>
  <c r="E87" i="5"/>
  <c r="T87" i="5"/>
  <c r="U87" i="5"/>
  <c r="V87" i="5"/>
  <c r="W87" i="5"/>
  <c r="X87" i="5"/>
  <c r="AH87" i="5" s="1"/>
  <c r="Y87" i="5"/>
  <c r="Z87" i="5"/>
  <c r="AA87" i="5"/>
  <c r="AB87" i="5"/>
  <c r="AC87" i="5"/>
  <c r="AD87" i="5"/>
  <c r="AE87" i="5"/>
  <c r="AL87" i="5"/>
  <c r="AN87" i="5"/>
  <c r="BR87" i="5" s="1"/>
  <c r="AO87" i="5"/>
  <c r="AQ87" i="5"/>
  <c r="BU87" i="5" s="1"/>
  <c r="AR87" i="5"/>
  <c r="AU87" i="5"/>
  <c r="AV87" i="5"/>
  <c r="BZ87" i="5" s="1"/>
  <c r="AW87" i="5"/>
  <c r="AX87" i="5"/>
  <c r="CB87" i="5" s="1"/>
  <c r="AY87" i="5"/>
  <c r="CC87" i="5" s="1"/>
  <c r="BS87" i="5"/>
  <c r="BV87" i="5"/>
  <c r="BY87" i="5"/>
  <c r="CA87" i="5"/>
  <c r="E88" i="5"/>
  <c r="T88" i="5"/>
  <c r="U88" i="5"/>
  <c r="V88" i="5"/>
  <c r="W88" i="5"/>
  <c r="AF88" i="5" s="1"/>
  <c r="X88" i="5"/>
  <c r="Y88" i="5"/>
  <c r="Z88" i="5"/>
  <c r="AA88" i="5"/>
  <c r="AB88" i="5"/>
  <c r="AC88" i="5"/>
  <c r="AD88" i="5"/>
  <c r="AE88" i="5"/>
  <c r="S88" i="5" s="1"/>
  <c r="AL88" i="5"/>
  <c r="AN88" i="5"/>
  <c r="BQ88" i="5" s="1"/>
  <c r="AO88" i="5"/>
  <c r="AP88" i="5"/>
  <c r="AQ88" i="5"/>
  <c r="BU88" i="5" s="1"/>
  <c r="AR88" i="5"/>
  <c r="BV88" i="5" s="1"/>
  <c r="AS88" i="5"/>
  <c r="AT88" i="5"/>
  <c r="AU88" i="5"/>
  <c r="BY88" i="5" s="1"/>
  <c r="AV88" i="5"/>
  <c r="AW88" i="5"/>
  <c r="AX88" i="5"/>
  <c r="CB88" i="5" s="1"/>
  <c r="BS88" i="5"/>
  <c r="BT88" i="5"/>
  <c r="BW88" i="5"/>
  <c r="BZ88" i="5"/>
  <c r="CA88" i="5"/>
  <c r="E89" i="5"/>
  <c r="T89" i="5"/>
  <c r="U89" i="5"/>
  <c r="V89" i="5"/>
  <c r="W89" i="5"/>
  <c r="X89" i="5"/>
  <c r="Y89" i="5"/>
  <c r="Z89" i="5"/>
  <c r="AA89" i="5"/>
  <c r="AB89" i="5"/>
  <c r="AC89" i="5"/>
  <c r="AD89" i="5"/>
  <c r="AE89" i="5"/>
  <c r="AI89" i="5" s="1"/>
  <c r="AL89" i="5"/>
  <c r="AN89" i="5"/>
  <c r="AO89" i="5"/>
  <c r="BS89" i="5" s="1"/>
  <c r="AP89" i="5"/>
  <c r="AQ89" i="5"/>
  <c r="BU89" i="5" s="1"/>
  <c r="AR89" i="5"/>
  <c r="AT89" i="5"/>
  <c r="AU89" i="5"/>
  <c r="BY89" i="5" s="1"/>
  <c r="AV89" i="5"/>
  <c r="BZ89" i="5" s="1"/>
  <c r="AW89" i="5"/>
  <c r="AX89" i="5"/>
  <c r="CB89" i="5" s="1"/>
  <c r="AY89" i="5"/>
  <c r="CC89" i="5" s="1"/>
  <c r="BQ89" i="5"/>
  <c r="BT89" i="5"/>
  <c r="BV89" i="5"/>
  <c r="BX89" i="5"/>
  <c r="CA89" i="5"/>
  <c r="E90" i="5"/>
  <c r="T90" i="5"/>
  <c r="U90" i="5"/>
  <c r="V90" i="5"/>
  <c r="W90" i="5"/>
  <c r="X90" i="5"/>
  <c r="Y90" i="5"/>
  <c r="Z90" i="5"/>
  <c r="AA90" i="5"/>
  <c r="AB90" i="5"/>
  <c r="AC90" i="5"/>
  <c r="AD90" i="5"/>
  <c r="AE90" i="5"/>
  <c r="AL90" i="5"/>
  <c r="AN90" i="5"/>
  <c r="AO90" i="5"/>
  <c r="BS90" i="5" s="1"/>
  <c r="AP90" i="5"/>
  <c r="AQ90" i="5"/>
  <c r="AR90" i="5"/>
  <c r="BV90" i="5" s="1"/>
  <c r="AS90" i="5"/>
  <c r="AU90" i="5"/>
  <c r="BY90" i="5" s="1"/>
  <c r="AV90" i="5"/>
  <c r="AW90" i="5"/>
  <c r="AX90" i="5"/>
  <c r="CB90" i="5" s="1"/>
  <c r="AY90" i="5"/>
  <c r="CC90" i="5" s="1"/>
  <c r="BQ90" i="5"/>
  <c r="BT90" i="5"/>
  <c r="BU90" i="5"/>
  <c r="BW90" i="5"/>
  <c r="BZ90" i="5"/>
  <c r="CA90" i="5"/>
  <c r="E91" i="5"/>
  <c r="T91" i="5"/>
  <c r="U91" i="5"/>
  <c r="V91" i="5"/>
  <c r="W91" i="5"/>
  <c r="X91" i="5"/>
  <c r="Y91" i="5"/>
  <c r="Z91" i="5"/>
  <c r="AA91" i="5"/>
  <c r="AB91" i="5"/>
  <c r="AC91" i="5"/>
  <c r="AD91" i="5"/>
  <c r="AE91" i="5"/>
  <c r="AF91" i="5"/>
  <c r="AL91" i="5"/>
  <c r="AN91" i="5"/>
  <c r="AO91" i="5"/>
  <c r="AR91" i="5"/>
  <c r="AX91" i="5"/>
  <c r="CB91" i="5" s="1"/>
  <c r="BR91" i="5"/>
  <c r="BS91" i="5"/>
  <c r="BV91" i="5"/>
  <c r="E92" i="5"/>
  <c r="T92" i="5"/>
  <c r="U92" i="5"/>
  <c r="V92" i="5"/>
  <c r="AI92" i="5" s="1"/>
  <c r="W92" i="5"/>
  <c r="X92" i="5"/>
  <c r="Y92" i="5"/>
  <c r="Z92" i="5"/>
  <c r="AA92" i="5"/>
  <c r="AB92" i="5"/>
  <c r="AC92" i="5"/>
  <c r="AD92" i="5"/>
  <c r="AE92" i="5"/>
  <c r="AL92" i="5"/>
  <c r="AN92" i="5"/>
  <c r="BR92" i="5" s="1"/>
  <c r="AO92" i="5"/>
  <c r="BS92" i="5" s="1"/>
  <c r="AP92" i="5"/>
  <c r="AQ92" i="5"/>
  <c r="AR92" i="5"/>
  <c r="BV92" i="5" s="1"/>
  <c r="AS92" i="5"/>
  <c r="BW92" i="5" s="1"/>
  <c r="AT92" i="5"/>
  <c r="AU92" i="5"/>
  <c r="AV92" i="5"/>
  <c r="BZ92" i="5" s="1"/>
  <c r="AW92" i="5"/>
  <c r="CA92" i="5" s="1"/>
  <c r="AX92" i="5"/>
  <c r="AY92" i="5"/>
  <c r="CC92" i="5" s="1"/>
  <c r="BT92" i="5"/>
  <c r="BU92" i="5"/>
  <c r="BX92" i="5"/>
  <c r="BY92" i="5"/>
  <c r="CB92" i="5"/>
  <c r="E93" i="5"/>
  <c r="T93" i="5"/>
  <c r="AH93" i="5" s="1"/>
  <c r="U93" i="5"/>
  <c r="V93" i="5"/>
  <c r="W93" i="5"/>
  <c r="X93" i="5"/>
  <c r="Y93" i="5"/>
  <c r="Z93" i="5"/>
  <c r="AA93" i="5"/>
  <c r="AB93" i="5"/>
  <c r="AC93" i="5"/>
  <c r="AD93" i="5"/>
  <c r="AE93" i="5"/>
  <c r="S93" i="5" s="1"/>
  <c r="AI93" i="5"/>
  <c r="AL93" i="5"/>
  <c r="AN93" i="5"/>
  <c r="AP93" i="5"/>
  <c r="AQ93" i="5"/>
  <c r="AR93" i="5"/>
  <c r="AS93" i="5"/>
  <c r="AT93" i="5"/>
  <c r="AU93" i="5"/>
  <c r="BY93" i="5" s="1"/>
  <c r="AV93" i="5"/>
  <c r="AW93" i="5"/>
  <c r="AX93" i="5"/>
  <c r="BQ93" i="5"/>
  <c r="BR93" i="5"/>
  <c r="BT93" i="5"/>
  <c r="BU93" i="5"/>
  <c r="BV93" i="5"/>
  <c r="BW93" i="5"/>
  <c r="BX93" i="5"/>
  <c r="BZ93" i="5"/>
  <c r="CA93" i="5"/>
  <c r="CB93" i="5"/>
  <c r="E94" i="5"/>
  <c r="T94" i="5"/>
  <c r="U94" i="5"/>
  <c r="V94" i="5"/>
  <c r="W94" i="5"/>
  <c r="X94" i="5"/>
  <c r="Y94" i="5"/>
  <c r="Z94" i="5"/>
  <c r="AA94" i="5"/>
  <c r="AB94" i="5"/>
  <c r="AC94" i="5"/>
  <c r="AD94" i="5"/>
  <c r="AE94" i="5"/>
  <c r="S94" i="5" s="1"/>
  <c r="CD94" i="5"/>
  <c r="CF94" i="5"/>
  <c r="E95" i="5"/>
  <c r="T95" i="5"/>
  <c r="AH95" i="5" s="1"/>
  <c r="U95" i="5"/>
  <c r="V95" i="5"/>
  <c r="W95" i="5"/>
  <c r="AF95" i="5" s="1"/>
  <c r="X95" i="5"/>
  <c r="Y95" i="5"/>
  <c r="Z95" i="5"/>
  <c r="AA95" i="5"/>
  <c r="AB95" i="5"/>
  <c r="AC95" i="5"/>
  <c r="AD95" i="5"/>
  <c r="AE95" i="5"/>
  <c r="AL95" i="5"/>
  <c r="AN95" i="5"/>
  <c r="BR95" i="5" s="1"/>
  <c r="AO95" i="5"/>
  <c r="BS95" i="5" s="1"/>
  <c r="CF95" i="5" s="1"/>
  <c r="AP95" i="5"/>
  <c r="AQ95" i="5"/>
  <c r="AQ97" i="5" s="1"/>
  <c r="BU97" i="5" s="1"/>
  <c r="AR95" i="5"/>
  <c r="BV95" i="5" s="1"/>
  <c r="AS95" i="5"/>
  <c r="AT95" i="5"/>
  <c r="AU95" i="5"/>
  <c r="BY95" i="5" s="1"/>
  <c r="AV95" i="5"/>
  <c r="BZ95" i="5" s="1"/>
  <c r="AW95" i="5"/>
  <c r="AX95" i="5"/>
  <c r="CB95" i="5" s="1"/>
  <c r="AY95" i="5"/>
  <c r="CC95" i="5" s="1"/>
  <c r="BT95" i="5"/>
  <c r="BU95" i="5"/>
  <c r="BW95" i="5"/>
  <c r="BX95" i="5"/>
  <c r="CA95" i="5"/>
  <c r="E96" i="5"/>
  <c r="T96" i="5"/>
  <c r="U96" i="5"/>
  <c r="S96" i="5" s="1"/>
  <c r="V96" i="5"/>
  <c r="AI96" i="5" s="1"/>
  <c r="W96" i="5"/>
  <c r="X96" i="5"/>
  <c r="Y96" i="5"/>
  <c r="Z96" i="5"/>
  <c r="AA96" i="5"/>
  <c r="AB96" i="5"/>
  <c r="AC96" i="5"/>
  <c r="AD96" i="5"/>
  <c r="AE96" i="5"/>
  <c r="AL96" i="5"/>
  <c r="AN96" i="5"/>
  <c r="BR96" i="5" s="1"/>
  <c r="AO96" i="5"/>
  <c r="BS96" i="5" s="1"/>
  <c r="AP96" i="5"/>
  <c r="AQ96" i="5"/>
  <c r="AR96" i="5"/>
  <c r="AS96" i="5"/>
  <c r="BW96" i="5" s="1"/>
  <c r="AT96" i="5"/>
  <c r="BX96" i="5" s="1"/>
  <c r="AU96" i="5"/>
  <c r="AV96" i="5"/>
  <c r="BZ96" i="5" s="1"/>
  <c r="AW96" i="5"/>
  <c r="CA96" i="5" s="1"/>
  <c r="AX96" i="5"/>
  <c r="AY96" i="5"/>
  <c r="CC96" i="5" s="1"/>
  <c r="BQ96" i="5"/>
  <c r="BT96" i="5"/>
  <c r="BU96" i="5"/>
  <c r="BV96" i="5"/>
  <c r="BY96" i="5"/>
  <c r="CB96" i="5"/>
  <c r="E97" i="5"/>
  <c r="T97" i="5"/>
  <c r="U97" i="5"/>
  <c r="V97" i="5"/>
  <c r="W97" i="5"/>
  <c r="AF97" i="5" s="1"/>
  <c r="X97" i="5"/>
  <c r="Y97" i="5"/>
  <c r="Z97" i="5"/>
  <c r="AA97" i="5"/>
  <c r="AB97" i="5"/>
  <c r="AC97" i="5"/>
  <c r="AD97" i="5"/>
  <c r="AE97" i="5"/>
  <c r="AP97" i="5"/>
  <c r="AS97" i="5"/>
  <c r="AT97" i="5"/>
  <c r="AU97" i="5"/>
  <c r="BY97" i="5" s="1"/>
  <c r="AW97" i="5"/>
  <c r="BC97" i="5"/>
  <c r="BD97" i="5"/>
  <c r="BE97" i="5"/>
  <c r="BT97" i="5" s="1"/>
  <c r="BF97" i="5"/>
  <c r="BG97" i="5"/>
  <c r="BH97" i="5"/>
  <c r="BW97" i="5" s="1"/>
  <c r="BI97" i="5"/>
  <c r="BX97" i="5" s="1"/>
  <c r="BJ97" i="5"/>
  <c r="BK97" i="5"/>
  <c r="BL97" i="5"/>
  <c r="CA97" i="5" s="1"/>
  <c r="BM97" i="5"/>
  <c r="BN97" i="5"/>
  <c r="E98" i="5"/>
  <c r="T98" i="5"/>
  <c r="U98" i="5"/>
  <c r="V98" i="5"/>
  <c r="S98" i="5" s="1"/>
  <c r="W98" i="5"/>
  <c r="X98" i="5"/>
  <c r="Y98" i="5"/>
  <c r="Z98" i="5"/>
  <c r="AA98" i="5"/>
  <c r="AB98" i="5"/>
  <c r="AC98" i="5"/>
  <c r="AD98" i="5"/>
  <c r="AE98" i="5"/>
  <c r="CE98" i="5"/>
  <c r="CG98" i="5"/>
  <c r="E99" i="5"/>
  <c r="T99" i="5"/>
  <c r="U99" i="5"/>
  <c r="S99" i="5" s="1"/>
  <c r="V99" i="5"/>
  <c r="AI99" i="5" s="1"/>
  <c r="W99" i="5"/>
  <c r="X99" i="5"/>
  <c r="Y99" i="5"/>
  <c r="Z99" i="5"/>
  <c r="AA99" i="5"/>
  <c r="AB99" i="5"/>
  <c r="AC99" i="5"/>
  <c r="AD99" i="5"/>
  <c r="AE99" i="5"/>
  <c r="E100" i="5"/>
  <c r="T100" i="5"/>
  <c r="AH100" i="5" s="1"/>
  <c r="U100" i="5"/>
  <c r="V100" i="5"/>
  <c r="W100" i="5"/>
  <c r="AF100" i="5" s="1"/>
  <c r="X100" i="5"/>
  <c r="Y100" i="5"/>
  <c r="Z100" i="5"/>
  <c r="AA100" i="5"/>
  <c r="AB100" i="5"/>
  <c r="AC100" i="5"/>
  <c r="AD100" i="5"/>
  <c r="AE100" i="5"/>
  <c r="E101" i="5"/>
  <c r="T101" i="5"/>
  <c r="U101" i="5"/>
  <c r="AH101" i="5" s="1"/>
  <c r="V101" i="5"/>
  <c r="AI101" i="5" s="1"/>
  <c r="W101" i="5"/>
  <c r="X101" i="5"/>
  <c r="Y101" i="5"/>
  <c r="Z101" i="5"/>
  <c r="AA101" i="5"/>
  <c r="AB101" i="5"/>
  <c r="AC101" i="5"/>
  <c r="AD101" i="5"/>
  <c r="AE101" i="5"/>
  <c r="E102" i="5"/>
  <c r="T102" i="5"/>
  <c r="U102" i="5"/>
  <c r="AF102" i="5" s="1"/>
  <c r="V102" i="5"/>
  <c r="W102" i="5"/>
  <c r="X102" i="5"/>
  <c r="Y102" i="5"/>
  <c r="Z102" i="5"/>
  <c r="AA102" i="5"/>
  <c r="AB102" i="5"/>
  <c r="AC102" i="5"/>
  <c r="AD102" i="5"/>
  <c r="AE102" i="5"/>
  <c r="AH102" i="5"/>
  <c r="AI102" i="5"/>
  <c r="E103" i="5"/>
  <c r="T103" i="5"/>
  <c r="U103" i="5"/>
  <c r="AF103" i="5" s="1"/>
  <c r="V103" i="5"/>
  <c r="W103" i="5"/>
  <c r="AH103" i="5" s="1"/>
  <c r="X103" i="5"/>
  <c r="Y103" i="5"/>
  <c r="Z103" i="5"/>
  <c r="AA103" i="5"/>
  <c r="AB103" i="5"/>
  <c r="AC103" i="5"/>
  <c r="AD103" i="5"/>
  <c r="AE103" i="5"/>
  <c r="E104" i="5"/>
  <c r="T104" i="5"/>
  <c r="S104" i="5" s="1"/>
  <c r="U104" i="5"/>
  <c r="V104" i="5"/>
  <c r="W104" i="5"/>
  <c r="AF104" i="5" s="1"/>
  <c r="X104" i="5"/>
  <c r="Y104" i="5"/>
  <c r="Z104" i="5"/>
  <c r="AA104" i="5"/>
  <c r="AB104" i="5"/>
  <c r="AC104" i="5"/>
  <c r="AD104" i="5"/>
  <c r="AE104" i="5"/>
  <c r="E105" i="5"/>
  <c r="T105" i="5"/>
  <c r="U105" i="5"/>
  <c r="V105" i="5"/>
  <c r="AF105" i="5" s="1"/>
  <c r="W105" i="5"/>
  <c r="X105" i="5"/>
  <c r="Y105" i="5"/>
  <c r="Z105" i="5"/>
  <c r="AA105" i="5"/>
  <c r="AB105" i="5"/>
  <c r="AC105" i="5"/>
  <c r="AD105" i="5"/>
  <c r="AE105" i="5"/>
  <c r="E106" i="5"/>
  <c r="T106" i="5"/>
  <c r="U106" i="5"/>
  <c r="AF106" i="5" s="1"/>
  <c r="V106" i="5"/>
  <c r="AH106" i="5" s="1"/>
  <c r="W106" i="5"/>
  <c r="X106" i="5"/>
  <c r="Y106" i="5"/>
  <c r="AI106" i="5" s="1"/>
  <c r="Z106" i="5"/>
  <c r="AA106" i="5"/>
  <c r="AB106" i="5"/>
  <c r="AC106" i="5"/>
  <c r="AD106" i="5"/>
  <c r="AE106" i="5"/>
  <c r="T107" i="5"/>
  <c r="U107" i="5"/>
  <c r="V107" i="5"/>
  <c r="AI107" i="5" s="1"/>
  <c r="W107" i="5"/>
  <c r="X107" i="5"/>
  <c r="Y107" i="5"/>
  <c r="Z107" i="5"/>
  <c r="AA107" i="5"/>
  <c r="AB107" i="5"/>
  <c r="AC107" i="5"/>
  <c r="AD107" i="5"/>
  <c r="AE107" i="5"/>
  <c r="E108" i="5"/>
  <c r="T108" i="5"/>
  <c r="U108" i="5"/>
  <c r="V108" i="5"/>
  <c r="AI108" i="5" s="1"/>
  <c r="W108" i="5"/>
  <c r="X108" i="5"/>
  <c r="Y108" i="5"/>
  <c r="Z108" i="5"/>
  <c r="AA108" i="5"/>
  <c r="AB108" i="5"/>
  <c r="AC108" i="5"/>
  <c r="AD108" i="5"/>
  <c r="AE108" i="5"/>
  <c r="E109" i="5"/>
  <c r="T109" i="5"/>
  <c r="S109" i="5" s="1"/>
  <c r="U109" i="5"/>
  <c r="V109" i="5"/>
  <c r="W109" i="5"/>
  <c r="X109" i="5"/>
  <c r="Y109" i="5"/>
  <c r="Z109" i="5"/>
  <c r="AA109" i="5"/>
  <c r="AB109" i="5"/>
  <c r="AC109" i="5"/>
  <c r="AD109" i="5"/>
  <c r="AE109" i="5"/>
  <c r="AF109" i="5"/>
  <c r="E110" i="5"/>
  <c r="T110" i="5"/>
  <c r="U110" i="5"/>
  <c r="AF110" i="5" s="1"/>
  <c r="V110" i="5"/>
  <c r="W110" i="5"/>
  <c r="AH110" i="5" s="1"/>
  <c r="X110" i="5"/>
  <c r="Y110" i="5"/>
  <c r="Z110" i="5"/>
  <c r="AA110" i="5"/>
  <c r="AB110" i="5"/>
  <c r="AC110" i="5"/>
  <c r="AD110" i="5"/>
  <c r="AE110" i="5"/>
  <c r="E111" i="5"/>
  <c r="T111" i="5"/>
  <c r="U111" i="5"/>
  <c r="S111" i="5" s="1"/>
  <c r="V111" i="5"/>
  <c r="AI111" i="5" s="1"/>
  <c r="W111" i="5"/>
  <c r="X111" i="5"/>
  <c r="Y111" i="5"/>
  <c r="Z111" i="5"/>
  <c r="AA111" i="5"/>
  <c r="AB111" i="5"/>
  <c r="AC111" i="5"/>
  <c r="AD111" i="5"/>
  <c r="AE111" i="5"/>
  <c r="E112" i="5"/>
  <c r="S112" i="5"/>
  <c r="T112" i="5"/>
  <c r="U112" i="5"/>
  <c r="V112" i="5"/>
  <c r="AI112" i="5" s="1"/>
  <c r="W112" i="5"/>
  <c r="X112" i="5"/>
  <c r="Y112" i="5"/>
  <c r="Z112" i="5"/>
  <c r="AA112" i="5"/>
  <c r="AB112" i="5"/>
  <c r="AC112" i="5"/>
  <c r="AD112" i="5"/>
  <c r="AE112" i="5"/>
  <c r="E113" i="5"/>
  <c r="T113" i="5"/>
  <c r="U113" i="5"/>
  <c r="AF113" i="5" s="1"/>
  <c r="V113" i="5"/>
  <c r="W113" i="5"/>
  <c r="X113" i="5"/>
  <c r="AH113" i="5" s="1"/>
  <c r="Y113" i="5"/>
  <c r="Z113" i="5"/>
  <c r="AA113" i="5"/>
  <c r="AB113" i="5"/>
  <c r="AC113" i="5"/>
  <c r="AD113" i="5"/>
  <c r="AE113" i="5"/>
  <c r="T114" i="5"/>
  <c r="U114" i="5"/>
  <c r="S114" i="5" s="1"/>
  <c r="V114" i="5"/>
  <c r="AH114" i="5" s="1"/>
  <c r="W114" i="5"/>
  <c r="X114" i="5"/>
  <c r="Y114" i="5"/>
  <c r="Z114" i="5"/>
  <c r="AA114" i="5"/>
  <c r="AB114" i="5"/>
  <c r="AC114" i="5"/>
  <c r="AD114" i="5"/>
  <c r="AE114" i="5"/>
  <c r="E115" i="5"/>
  <c r="T115" i="5"/>
  <c r="AI115" i="5" s="1"/>
  <c r="U115" i="5"/>
  <c r="V115" i="5"/>
  <c r="W115" i="5"/>
  <c r="X115" i="5"/>
  <c r="Y115" i="5"/>
  <c r="Z115" i="5"/>
  <c r="AA115" i="5"/>
  <c r="AB115" i="5"/>
  <c r="AC115" i="5"/>
  <c r="AD115" i="5"/>
  <c r="AE115" i="5"/>
  <c r="AF115" i="5"/>
  <c r="E116" i="5"/>
  <c r="T116" i="5"/>
  <c r="U116" i="5"/>
  <c r="V116" i="5"/>
  <c r="W116" i="5"/>
  <c r="X116" i="5"/>
  <c r="Y116" i="5"/>
  <c r="Z116" i="5"/>
  <c r="AA116" i="5"/>
  <c r="AB116" i="5"/>
  <c r="AC116" i="5"/>
  <c r="AD116" i="5"/>
  <c r="AE116" i="5"/>
  <c r="D117" i="5"/>
  <c r="Z117" i="5" s="1"/>
  <c r="F117" i="5"/>
  <c r="G117" i="5"/>
  <c r="H117" i="5"/>
  <c r="V117" i="5" s="1"/>
  <c r="I117" i="5"/>
  <c r="W117" i="5" s="1"/>
  <c r="J117" i="5"/>
  <c r="X117" i="5" s="1"/>
  <c r="K117" i="5"/>
  <c r="L117" i="5"/>
  <c r="M117" i="5"/>
  <c r="N117" i="5"/>
  <c r="O117" i="5"/>
  <c r="P117" i="5"/>
  <c r="AD117" i="5" s="1"/>
  <c r="Q117" i="5"/>
  <c r="AE117" i="5" s="1"/>
  <c r="U117" i="5"/>
  <c r="Y117" i="5"/>
  <c r="AG117" i="5"/>
  <c r="F118" i="5"/>
  <c r="T118" i="5" s="1"/>
  <c r="G118" i="5"/>
  <c r="H118" i="5"/>
  <c r="V118" i="5" s="1"/>
  <c r="I118" i="5"/>
  <c r="W118" i="5" s="1"/>
  <c r="J118" i="5"/>
  <c r="K118" i="5"/>
  <c r="L118" i="5"/>
  <c r="Z118" i="5" s="1"/>
  <c r="M118" i="5"/>
  <c r="N118" i="5"/>
  <c r="AB118" i="5" s="1"/>
  <c r="O118" i="5"/>
  <c r="AC118" i="5" s="1"/>
  <c r="P118" i="5"/>
  <c r="Q118" i="5"/>
  <c r="AE118" i="5" s="1"/>
  <c r="U118" i="5"/>
  <c r="X118" i="5"/>
  <c r="AA118" i="5"/>
  <c r="AD118" i="5"/>
  <c r="AH124" i="5"/>
  <c r="AB126" i="5"/>
  <c r="BQ74" i="5" l="1"/>
  <c r="BQ25" i="5"/>
  <c r="BQ20" i="5"/>
  <c r="BQ23" i="5"/>
  <c r="BQ75" i="5"/>
  <c r="BQ63" i="5"/>
  <c r="BQ44" i="5"/>
  <c r="BQ26" i="5"/>
  <c r="BQ38" i="5"/>
  <c r="BQ24" i="5"/>
  <c r="BQ13" i="5"/>
  <c r="CD87" i="5"/>
  <c r="CF87" i="5"/>
  <c r="CF96" i="5"/>
  <c r="CD96" i="5"/>
  <c r="AF108" i="5"/>
  <c r="CF86" i="5"/>
  <c r="BR85" i="5"/>
  <c r="BQ85" i="5"/>
  <c r="S84" i="5"/>
  <c r="AF80" i="5"/>
  <c r="T117" i="5"/>
  <c r="AF114" i="5"/>
  <c r="S108" i="5"/>
  <c r="AH104" i="5"/>
  <c r="CD95" i="5"/>
  <c r="AF86" i="5"/>
  <c r="AH85" i="5"/>
  <c r="BQ77" i="5"/>
  <c r="CD74" i="5"/>
  <c r="CF65" i="5"/>
  <c r="CD62" i="5"/>
  <c r="BQ95" i="5"/>
  <c r="AH70" i="5"/>
  <c r="AI70" i="5"/>
  <c r="S70" i="5"/>
  <c r="BQ62" i="5"/>
  <c r="CD53" i="5"/>
  <c r="CF53" i="5"/>
  <c r="AI114" i="5"/>
  <c r="AF101" i="5"/>
  <c r="AH116" i="5"/>
  <c r="AI110" i="5"/>
  <c r="AN97" i="5"/>
  <c r="BR97" i="5" s="1"/>
  <c r="BQ86" i="5"/>
  <c r="S71" i="5"/>
  <c r="AF71" i="5"/>
  <c r="BS61" i="5"/>
  <c r="AH108" i="5"/>
  <c r="AO97" i="5"/>
  <c r="BS97" i="5" s="1"/>
  <c r="CD91" i="5"/>
  <c r="CF91" i="5"/>
  <c r="AF87" i="5"/>
  <c r="AI116" i="5"/>
  <c r="S113" i="5"/>
  <c r="AI113" i="5"/>
  <c r="S110" i="5"/>
  <c r="AF107" i="5"/>
  <c r="AH107" i="5"/>
  <c r="AI98" i="5"/>
  <c r="AF98" i="5"/>
  <c r="AH94" i="5"/>
  <c r="BQ91" i="5"/>
  <c r="S87" i="5"/>
  <c r="S86" i="5"/>
  <c r="S78" i="5"/>
  <c r="CD75" i="5"/>
  <c r="S73" i="5"/>
  <c r="AI105" i="5"/>
  <c r="AI100" i="5"/>
  <c r="AH98" i="5"/>
  <c r="AI97" i="5"/>
  <c r="S95" i="5"/>
  <c r="AI95" i="5"/>
  <c r="BQ87" i="5"/>
  <c r="AH83" i="5"/>
  <c r="AI71" i="5"/>
  <c r="AH71" i="5"/>
  <c r="AH66" i="5"/>
  <c r="AI66" i="5"/>
  <c r="S66" i="5"/>
  <c r="CF62" i="5"/>
  <c r="CF55" i="5"/>
  <c r="AI104" i="5"/>
  <c r="AA117" i="5"/>
  <c r="AF112" i="5"/>
  <c r="S103" i="5"/>
  <c r="AI103" i="5"/>
  <c r="BB97" i="5"/>
  <c r="AH97" i="5"/>
  <c r="CD86" i="5"/>
  <c r="CC48" i="5"/>
  <c r="AY97" i="5"/>
  <c r="CC97" i="5" s="1"/>
  <c r="AH111" i="5"/>
  <c r="AH99" i="5"/>
  <c r="AH96" i="5"/>
  <c r="S101" i="5"/>
  <c r="AC117" i="5"/>
  <c r="S116" i="5"/>
  <c r="AB117" i="5"/>
  <c r="AI109" i="5"/>
  <c r="S100" i="5"/>
  <c r="AH115" i="5"/>
  <c r="AH112" i="5"/>
  <c r="AH109" i="5"/>
  <c r="S106" i="5"/>
  <c r="AX97" i="5"/>
  <c r="CB97" i="5" s="1"/>
  <c r="S97" i="5"/>
  <c r="AF94" i="5"/>
  <c r="BQ92" i="5"/>
  <c r="CD92" i="5"/>
  <c r="CF92" i="5"/>
  <c r="AI79" i="5"/>
  <c r="CF76" i="5"/>
  <c r="AH73" i="5"/>
  <c r="CD67" i="5"/>
  <c r="CF67" i="5"/>
  <c r="AI94" i="5"/>
  <c r="AF93" i="5"/>
  <c r="BR90" i="5"/>
  <c r="BR89" i="5"/>
  <c r="AI88" i="5"/>
  <c r="CD83" i="5"/>
  <c r="CF83" i="5"/>
  <c r="AF83" i="5"/>
  <c r="CD81" i="5"/>
  <c r="CF81" i="5"/>
  <c r="AH81" i="5"/>
  <c r="CD76" i="5"/>
  <c r="CD65" i="5"/>
  <c r="BQ61" i="5"/>
  <c r="CF93" i="5"/>
  <c r="S90" i="5"/>
  <c r="AH90" i="5"/>
  <c r="S89" i="5"/>
  <c r="AF89" i="5"/>
  <c r="AH88" i="5"/>
  <c r="BQ84" i="5"/>
  <c r="BQ83" i="5"/>
  <c r="AI83" i="5"/>
  <c r="BR82" i="5"/>
  <c r="S81" i="5"/>
  <c r="CD80" i="5"/>
  <c r="AH80" i="5"/>
  <c r="S67" i="5"/>
  <c r="AH64" i="5"/>
  <c r="S115" i="5"/>
  <c r="AF111" i="5"/>
  <c r="AH105" i="5"/>
  <c r="S102" i="5"/>
  <c r="AF99" i="5"/>
  <c r="S92" i="5"/>
  <c r="AF92" i="5"/>
  <c r="AH91" i="5"/>
  <c r="AI91" i="5"/>
  <c r="AF90" i="5"/>
  <c r="AF73" i="5"/>
  <c r="CD72" i="5"/>
  <c r="CF72" i="5"/>
  <c r="BS64" i="5"/>
  <c r="CF64" i="5" s="1"/>
  <c r="BQ64" i="5"/>
  <c r="CF58" i="5"/>
  <c r="AF56" i="5"/>
  <c r="AI49" i="5"/>
  <c r="AH49" i="5"/>
  <c r="CF44" i="5"/>
  <c r="S105" i="5"/>
  <c r="AF96" i="5"/>
  <c r="CD93" i="5"/>
  <c r="AH92" i="5"/>
  <c r="S91" i="5"/>
  <c r="AI90" i="5"/>
  <c r="AH89" i="5"/>
  <c r="S85" i="5"/>
  <c r="AH84" i="5"/>
  <c r="S79" i="5"/>
  <c r="BV78" i="5"/>
  <c r="AR97" i="5"/>
  <c r="BV97" i="5" s="1"/>
  <c r="BS77" i="5"/>
  <c r="CD77" i="5" s="1"/>
  <c r="AI73" i="5"/>
  <c r="BQ72" i="5"/>
  <c r="CF70" i="5"/>
  <c r="CD70" i="5"/>
  <c r="S65" i="5"/>
  <c r="CD64" i="5"/>
  <c r="AF64" i="5"/>
  <c r="S63" i="5"/>
  <c r="AI62" i="5"/>
  <c r="CD22" i="5"/>
  <c r="CF22" i="5"/>
  <c r="BT8" i="5"/>
  <c r="BT79" i="5"/>
  <c r="CF79" i="5" s="1"/>
  <c r="BS78" i="5"/>
  <c r="CD78" i="5" s="1"/>
  <c r="AI76" i="5"/>
  <c r="BT73" i="5"/>
  <c r="CF73" i="5" s="1"/>
  <c r="AI67" i="5"/>
  <c r="BR59" i="5"/>
  <c r="S58" i="5"/>
  <c r="AI58" i="5"/>
  <c r="CD45" i="5"/>
  <c r="CD40" i="5"/>
  <c r="CF40" i="5"/>
  <c r="AH35" i="5"/>
  <c r="AH32" i="5"/>
  <c r="AF31" i="5"/>
  <c r="CD28" i="5"/>
  <c r="CF28" i="5"/>
  <c r="AH4" i="5"/>
  <c r="AI4" i="5"/>
  <c r="BS69" i="5"/>
  <c r="CF69" i="5" s="1"/>
  <c r="BQ59" i="5"/>
  <c r="S49" i="5"/>
  <c r="S32" i="5"/>
  <c r="AH31" i="5"/>
  <c r="S31" i="5"/>
  <c r="AH30" i="5"/>
  <c r="AI15" i="5"/>
  <c r="AF12" i="5"/>
  <c r="AH11" i="5"/>
  <c r="BQ52" i="5"/>
  <c r="BR52" i="5"/>
  <c r="CD51" i="5"/>
  <c r="CF51" i="5"/>
  <c r="CF41" i="5"/>
  <c r="CD33" i="5"/>
  <c r="CF33" i="5"/>
  <c r="CF23" i="5"/>
  <c r="CF19" i="5"/>
  <c r="S11" i="5"/>
  <c r="AV97" i="5"/>
  <c r="BZ97" i="5" s="1"/>
  <c r="AI86" i="5"/>
  <c r="AF81" i="5"/>
  <c r="AI77" i="5"/>
  <c r="AF75" i="5"/>
  <c r="AF68" i="5"/>
  <c r="AI64" i="5"/>
  <c r="AH61" i="5"/>
  <c r="AI53" i="5"/>
  <c r="BQ51" i="5"/>
  <c r="AH34" i="5"/>
  <c r="AI30" i="5"/>
  <c r="CD23" i="5"/>
  <c r="CD19" i="5"/>
  <c r="AH10" i="5"/>
  <c r="AI87" i="5"/>
  <c r="AH86" i="5"/>
  <c r="AF85" i="5"/>
  <c r="BT84" i="5"/>
  <c r="CF84" i="5" s="1"/>
  <c r="AF82" i="5"/>
  <c r="AH77" i="5"/>
  <c r="AF72" i="5"/>
  <c r="BQ65" i="5"/>
  <c r="BU63" i="5"/>
  <c r="CD63" i="5" s="1"/>
  <c r="AF59" i="5"/>
  <c r="AF57" i="5"/>
  <c r="CD41" i="5"/>
  <c r="CF34" i="5"/>
  <c r="AH18" i="5"/>
  <c r="AI18" i="5"/>
  <c r="S18" i="5"/>
  <c r="AH14" i="5"/>
  <c r="S10" i="5"/>
  <c r="CF75" i="5"/>
  <c r="AH59" i="5"/>
  <c r="AH57" i="5"/>
  <c r="BV54" i="5"/>
  <c r="S53" i="5"/>
  <c r="AF52" i="5"/>
  <c r="AI52" i="5"/>
  <c r="AF51" i="5"/>
  <c r="AH51" i="5"/>
  <c r="AI51" i="5"/>
  <c r="BR50" i="5"/>
  <c r="AI46" i="5"/>
  <c r="S46" i="5"/>
  <c r="AF44" i="5"/>
  <c r="AF41" i="5"/>
  <c r="CF37" i="5"/>
  <c r="AF36" i="5"/>
  <c r="AF35" i="5"/>
  <c r="BQ34" i="5"/>
  <c r="AF34" i="5"/>
  <c r="CD30" i="5"/>
  <c r="CF30" i="5"/>
  <c r="CD27" i="5"/>
  <c r="CF27" i="5"/>
  <c r="AI26" i="5"/>
  <c r="S26" i="5"/>
  <c r="AF24" i="5"/>
  <c r="AH23" i="5"/>
  <c r="AI23" i="5"/>
  <c r="CD20" i="5"/>
  <c r="CF20" i="5"/>
  <c r="AF20" i="5"/>
  <c r="AH19" i="5"/>
  <c r="AI19" i="5"/>
  <c r="CF15" i="5"/>
  <c r="CF12" i="5"/>
  <c r="CF6" i="5"/>
  <c r="AI3" i="5"/>
  <c r="CF80" i="5"/>
  <c r="AI78" i="5"/>
  <c r="CF74" i="5"/>
  <c r="AI69" i="5"/>
  <c r="AI65" i="5"/>
  <c r="CF60" i="5"/>
  <c r="S59" i="5"/>
  <c r="S57" i="5"/>
  <c r="CF56" i="5"/>
  <c r="CF54" i="5"/>
  <c r="BQ50" i="5"/>
  <c r="AH50" i="5"/>
  <c r="AI50" i="5"/>
  <c r="AH37" i="5"/>
  <c r="BQ36" i="5"/>
  <c r="S35" i="5"/>
  <c r="S34" i="5"/>
  <c r="AI29" i="5"/>
  <c r="S29" i="5"/>
  <c r="AH21" i="5"/>
  <c r="CD15" i="5"/>
  <c r="BR14" i="5"/>
  <c r="BQ14" i="5"/>
  <c r="AF14" i="5"/>
  <c r="CD12" i="5"/>
  <c r="BQ12" i="5"/>
  <c r="CD6" i="5"/>
  <c r="BR88" i="5"/>
  <c r="AH78" i="5"/>
  <c r="BR71" i="5"/>
  <c r="CD60" i="5"/>
  <c r="BQ60" i="5"/>
  <c r="BQ56" i="5"/>
  <c r="AI56" i="5"/>
  <c r="BQ55" i="5"/>
  <c r="CD54" i="5"/>
  <c r="S50" i="5"/>
  <c r="CF47" i="5"/>
  <c r="AH43" i="5"/>
  <c r="AF42" i="5"/>
  <c r="CD39" i="5"/>
  <c r="CF39" i="5"/>
  <c r="CD37" i="5"/>
  <c r="S36" i="5"/>
  <c r="CD29" i="5"/>
  <c r="CF29" i="5"/>
  <c r="S22" i="5"/>
  <c r="AH15" i="5"/>
  <c r="S14" i="5"/>
  <c r="AI13" i="5"/>
  <c r="S12" i="5"/>
  <c r="CD9" i="5"/>
  <c r="AI7" i="5"/>
  <c r="S3" i="5"/>
  <c r="AI80" i="5"/>
  <c r="AI74" i="5"/>
  <c r="CD56" i="5"/>
  <c r="S56" i="5"/>
  <c r="AH56" i="5"/>
  <c r="BQ54" i="5"/>
  <c r="AF54" i="5"/>
  <c r="CF48" i="5"/>
  <c r="AH48" i="5"/>
  <c r="CD47" i="5"/>
  <c r="S43" i="5"/>
  <c r="AH42" i="5"/>
  <c r="S42" i="5"/>
  <c r="AF37" i="5"/>
  <c r="CD34" i="5"/>
  <c r="AI28" i="5"/>
  <c r="CD24" i="5"/>
  <c r="AI22" i="5"/>
  <c r="BQ21" i="5"/>
  <c r="BR21" i="5"/>
  <c r="AF21" i="5"/>
  <c r="BQ15" i="5"/>
  <c r="S15" i="5"/>
  <c r="AF13" i="5"/>
  <c r="CD7" i="5"/>
  <c r="CF7" i="5"/>
  <c r="CF3" i="5"/>
  <c r="AI55" i="5"/>
  <c r="CD48" i="5"/>
  <c r="BQ47" i="5"/>
  <c r="CD44" i="5"/>
  <c r="AI37" i="5"/>
  <c r="CF35" i="5"/>
  <c r="S21" i="5"/>
  <c r="AH9" i="5"/>
  <c r="AI9" i="5"/>
  <c r="S9" i="5"/>
  <c r="CF4" i="5"/>
  <c r="CD3" i="5"/>
  <c r="AH60" i="5"/>
  <c r="AH55" i="5"/>
  <c r="AH54" i="5"/>
  <c r="AF48" i="5"/>
  <c r="S47" i="5"/>
  <c r="AH47" i="5"/>
  <c r="AI47" i="5"/>
  <c r="AH44" i="5"/>
  <c r="AI40" i="5"/>
  <c r="S39" i="5"/>
  <c r="AH38" i="5"/>
  <c r="S38" i="5"/>
  <c r="CD32" i="5"/>
  <c r="CF32" i="5"/>
  <c r="AH22" i="5"/>
  <c r="AF16" i="5"/>
  <c r="S13" i="5"/>
  <c r="AI5" i="5"/>
  <c r="CD4" i="5"/>
  <c r="S25" i="5"/>
  <c r="S23" i="5"/>
  <c r="BQ22" i="5"/>
  <c r="S19" i="5"/>
  <c r="S6" i="5"/>
  <c r="S4" i="5"/>
  <c r="BR43" i="5"/>
  <c r="AF43" i="5"/>
  <c r="AF39" i="5"/>
  <c r="BR36" i="5"/>
  <c r="AI34" i="5"/>
  <c r="AH33" i="5"/>
  <c r="AF32" i="5"/>
  <c r="AF30" i="5"/>
  <c r="AH28" i="5"/>
  <c r="AF27" i="5"/>
  <c r="AH24" i="5"/>
  <c r="AI21" i="5"/>
  <c r="AH20" i="5"/>
  <c r="BR16" i="5"/>
  <c r="AI14" i="5"/>
  <c r="AF11" i="5"/>
  <c r="AI8" i="5"/>
  <c r="AH7" i="5"/>
  <c r="AH5" i="5"/>
  <c r="AF40" i="5"/>
  <c r="CF24" i="5"/>
  <c r="CF5" i="5"/>
  <c r="AI44" i="5"/>
  <c r="BR18" i="5"/>
  <c r="AI12" i="5"/>
  <c r="BS42" i="5"/>
  <c r="CD42" i="5" s="1"/>
  <c r="BS38" i="5"/>
  <c r="CD38" i="5" s="1"/>
  <c r="AI35" i="5"/>
  <c r="BS31" i="5"/>
  <c r="CD31" i="5" s="1"/>
  <c r="BS26" i="5"/>
  <c r="CD26" i="5" s="1"/>
  <c r="BR25" i="5"/>
  <c r="BS13" i="5"/>
  <c r="AH12" i="5"/>
  <c r="BQ9" i="5"/>
  <c r="AH3" i="5"/>
  <c r="BR46" i="5"/>
  <c r="AH45" i="5"/>
  <c r="AH36" i="5"/>
  <c r="AH16" i="5"/>
  <c r="AF15" i="5"/>
  <c r="AH13" i="5"/>
  <c r="BR11" i="5"/>
  <c r="AF10" i="5"/>
  <c r="AF3" i="5"/>
  <c r="AG118" i="5" l="1"/>
  <c r="CF26" i="5"/>
  <c r="CF77" i="5"/>
  <c r="CF63" i="5"/>
  <c r="CD85" i="5"/>
  <c r="CF85" i="5"/>
  <c r="CD16" i="5"/>
  <c r="CF16" i="5"/>
  <c r="CD71" i="5"/>
  <c r="CF71" i="5"/>
  <c r="CD8" i="5"/>
  <c r="CF8" i="5"/>
  <c r="CD61" i="5"/>
  <c r="CF61" i="5"/>
  <c r="CD43" i="5"/>
  <c r="CF43" i="5"/>
  <c r="BQ8" i="5"/>
  <c r="BQ97" i="5"/>
  <c r="CD84" i="5"/>
  <c r="CD88" i="5"/>
  <c r="CF88" i="5"/>
  <c r="CD89" i="5"/>
  <c r="CF89" i="5"/>
  <c r="CD90" i="5"/>
  <c r="CF90" i="5"/>
  <c r="CD79" i="5"/>
  <c r="CF38" i="5"/>
  <c r="CF42" i="5"/>
  <c r="CF82" i="5"/>
  <c r="CD82" i="5"/>
  <c r="CD73" i="5"/>
  <c r="CF78" i="5"/>
  <c r="S117" i="5"/>
  <c r="AI118" i="5" s="1"/>
  <c r="CF46" i="5"/>
  <c r="CD46" i="5"/>
  <c r="CD52" i="5"/>
  <c r="CF52" i="5"/>
  <c r="CD59" i="5"/>
  <c r="CF59" i="5"/>
  <c r="CD36" i="5"/>
  <c r="CF36" i="5"/>
  <c r="CD21" i="5"/>
  <c r="CF21" i="5"/>
  <c r="CD13" i="5"/>
  <c r="CF13" i="5"/>
  <c r="AI117" i="5"/>
  <c r="CD25" i="5"/>
  <c r="CF25" i="5"/>
  <c r="CD11" i="5"/>
  <c r="CF11" i="5"/>
  <c r="CF14" i="5"/>
  <c r="CD14" i="5"/>
  <c r="CD50" i="5"/>
  <c r="CF50" i="5"/>
  <c r="CD18" i="5"/>
  <c r="CF18" i="5"/>
  <c r="CF31" i="5"/>
  <c r="CD69" i="5"/>
  <c r="CG99" i="5" l="1"/>
  <c r="CE99" i="5"/>
  <c r="BO3" i="5"/>
  <c r="BC33" i="1"/>
  <c r="BD33" i="1"/>
  <c r="BE33" i="1"/>
  <c r="BF33" i="1"/>
  <c r="BG33" i="1"/>
  <c r="BV33" i="1" s="1"/>
  <c r="BC34" i="1"/>
  <c r="BD34" i="1"/>
  <c r="BE34" i="1"/>
  <c r="BF34" i="1"/>
  <c r="BG34" i="1"/>
  <c r="BC35" i="1"/>
  <c r="BD35" i="1"/>
  <c r="BS35" i="1" s="1"/>
  <c r="BE35" i="1"/>
  <c r="BF35" i="1"/>
  <c r="BG35" i="1"/>
  <c r="BC36" i="1"/>
  <c r="BD36" i="1"/>
  <c r="BE36" i="1"/>
  <c r="BF36" i="1"/>
  <c r="BG36" i="1"/>
  <c r="BC37" i="1"/>
  <c r="BD37" i="1"/>
  <c r="BE37" i="1"/>
  <c r="BF37" i="1"/>
  <c r="BG37" i="1"/>
  <c r="BC38" i="1"/>
  <c r="BD38" i="1"/>
  <c r="BE38" i="1"/>
  <c r="BF38" i="1"/>
  <c r="BG38" i="1"/>
  <c r="BC39" i="1"/>
  <c r="BD39" i="1"/>
  <c r="BE39" i="1"/>
  <c r="BF39" i="1"/>
  <c r="BG39" i="1"/>
  <c r="BC40" i="1"/>
  <c r="BD40" i="1"/>
  <c r="BE40" i="1"/>
  <c r="BF40" i="1"/>
  <c r="BG40" i="1"/>
  <c r="BC41" i="1"/>
  <c r="BD41" i="1"/>
  <c r="BE41" i="1"/>
  <c r="BF41" i="1"/>
  <c r="BG41" i="1"/>
  <c r="BC42" i="1"/>
  <c r="BD42" i="1"/>
  <c r="BE42" i="1"/>
  <c r="BT42" i="1" s="1"/>
  <c r="BF42" i="1"/>
  <c r="BG42" i="1"/>
  <c r="BC43" i="1"/>
  <c r="BD43" i="1"/>
  <c r="BE43" i="1"/>
  <c r="BF43" i="1"/>
  <c r="BG43" i="1"/>
  <c r="BC44" i="1"/>
  <c r="BD44" i="1"/>
  <c r="BE44" i="1"/>
  <c r="BF44" i="1"/>
  <c r="BG44" i="1"/>
  <c r="BC45" i="1"/>
  <c r="BD45" i="1"/>
  <c r="BE45" i="1"/>
  <c r="BF45" i="1"/>
  <c r="BG45" i="1"/>
  <c r="BC46" i="1"/>
  <c r="BD46" i="1"/>
  <c r="BE46" i="1"/>
  <c r="BF46" i="1"/>
  <c r="BG46" i="1"/>
  <c r="BC47" i="1"/>
  <c r="BD47" i="1"/>
  <c r="BE47" i="1"/>
  <c r="BF47" i="1"/>
  <c r="BG47" i="1"/>
  <c r="BC48" i="1"/>
  <c r="BD48" i="1"/>
  <c r="BE48" i="1"/>
  <c r="BF48" i="1"/>
  <c r="BG48" i="1"/>
  <c r="BC50" i="1"/>
  <c r="BD50" i="1"/>
  <c r="BE50" i="1"/>
  <c r="BF50" i="1"/>
  <c r="BG50" i="1"/>
  <c r="BC51" i="1"/>
  <c r="BD51" i="1"/>
  <c r="BE51" i="1"/>
  <c r="BF51" i="1"/>
  <c r="BG51" i="1"/>
  <c r="BC52" i="1"/>
  <c r="BD52" i="1"/>
  <c r="BE52" i="1"/>
  <c r="BF52" i="1"/>
  <c r="BG52" i="1"/>
  <c r="BC53" i="1"/>
  <c r="BD53" i="1"/>
  <c r="BE53" i="1"/>
  <c r="BF53" i="1"/>
  <c r="BG53" i="1"/>
  <c r="BC54" i="1"/>
  <c r="BD54" i="1"/>
  <c r="BE54" i="1"/>
  <c r="BT54" i="1" s="1"/>
  <c r="BF54" i="1"/>
  <c r="BG54" i="1"/>
  <c r="BC55" i="1"/>
  <c r="BD55" i="1"/>
  <c r="BE55" i="1"/>
  <c r="BF55" i="1"/>
  <c r="BG55" i="1"/>
  <c r="BC56" i="1"/>
  <c r="BD56" i="1"/>
  <c r="BE56" i="1"/>
  <c r="BF56" i="1"/>
  <c r="BG56" i="1"/>
  <c r="BC57" i="1"/>
  <c r="BD57" i="1"/>
  <c r="BE57" i="1"/>
  <c r="BF57" i="1"/>
  <c r="BG57" i="1"/>
  <c r="BC58" i="1"/>
  <c r="BD58" i="1"/>
  <c r="BE58" i="1"/>
  <c r="BF58" i="1"/>
  <c r="BG58" i="1"/>
  <c r="BC59" i="1"/>
  <c r="BD59" i="1"/>
  <c r="BE59" i="1"/>
  <c r="BF59" i="1"/>
  <c r="BG59" i="1"/>
  <c r="BC60" i="1"/>
  <c r="BD60" i="1"/>
  <c r="BE60" i="1"/>
  <c r="BF60" i="1"/>
  <c r="BG60" i="1"/>
  <c r="BC61" i="1"/>
  <c r="BD61" i="1"/>
  <c r="BE61" i="1"/>
  <c r="BF61" i="1"/>
  <c r="BG61" i="1"/>
  <c r="BC62" i="1"/>
  <c r="BD62" i="1"/>
  <c r="BE62" i="1"/>
  <c r="BF62" i="1"/>
  <c r="BG62" i="1"/>
  <c r="BC63" i="1"/>
  <c r="BD63" i="1"/>
  <c r="BE63" i="1"/>
  <c r="BF63" i="1"/>
  <c r="BG63" i="1"/>
  <c r="BC64" i="1"/>
  <c r="BD64" i="1"/>
  <c r="BE64" i="1"/>
  <c r="BF64" i="1"/>
  <c r="BG64" i="1"/>
  <c r="BC65" i="1"/>
  <c r="BD65" i="1"/>
  <c r="BE65" i="1"/>
  <c r="BF65" i="1"/>
  <c r="BG65" i="1"/>
  <c r="BC66" i="1"/>
  <c r="BD66" i="1"/>
  <c r="BE66" i="1"/>
  <c r="BT66" i="1" s="1"/>
  <c r="BF66" i="1"/>
  <c r="BG66" i="1"/>
  <c r="BC67" i="1"/>
  <c r="BD67" i="1"/>
  <c r="BE67" i="1"/>
  <c r="BF67" i="1"/>
  <c r="BG67" i="1"/>
  <c r="BC68" i="1"/>
  <c r="BD68" i="1"/>
  <c r="BE68" i="1"/>
  <c r="BF68" i="1"/>
  <c r="BG68" i="1"/>
  <c r="BC69" i="1"/>
  <c r="BD69" i="1"/>
  <c r="BE69" i="1"/>
  <c r="BF69" i="1"/>
  <c r="BG69" i="1"/>
  <c r="BC70" i="1"/>
  <c r="BD70" i="1"/>
  <c r="BE70" i="1"/>
  <c r="BF70" i="1"/>
  <c r="BG70" i="1"/>
  <c r="BV70" i="1" s="1"/>
  <c r="BC71" i="1"/>
  <c r="BD71" i="1"/>
  <c r="BS71" i="1" s="1"/>
  <c r="BE71" i="1"/>
  <c r="BF71" i="1"/>
  <c r="BG71" i="1"/>
  <c r="BV71" i="1" s="1"/>
  <c r="BC72" i="1"/>
  <c r="BD72" i="1"/>
  <c r="BE72" i="1"/>
  <c r="BF72" i="1"/>
  <c r="BG72" i="1"/>
  <c r="BC73" i="1"/>
  <c r="BD73" i="1"/>
  <c r="BE73" i="1"/>
  <c r="BF73" i="1"/>
  <c r="BG73" i="1"/>
  <c r="BC74" i="1"/>
  <c r="BD74" i="1"/>
  <c r="BE74" i="1"/>
  <c r="BF74" i="1"/>
  <c r="BG74" i="1"/>
  <c r="BC75" i="1"/>
  <c r="BD75" i="1"/>
  <c r="BE75" i="1"/>
  <c r="BF75" i="1"/>
  <c r="BG75" i="1"/>
  <c r="BC76" i="1"/>
  <c r="BD76" i="1"/>
  <c r="BE76" i="1"/>
  <c r="BF76" i="1"/>
  <c r="BG76" i="1"/>
  <c r="BC77" i="1"/>
  <c r="BD77" i="1"/>
  <c r="BE77" i="1"/>
  <c r="BF77" i="1"/>
  <c r="BG77" i="1"/>
  <c r="BC78" i="1"/>
  <c r="BD78" i="1"/>
  <c r="BE78" i="1"/>
  <c r="BT78" i="1" s="1"/>
  <c r="BF78" i="1"/>
  <c r="BG78" i="1"/>
  <c r="BC79" i="1"/>
  <c r="BD79" i="1"/>
  <c r="BE79" i="1"/>
  <c r="BF79" i="1"/>
  <c r="BG79" i="1"/>
  <c r="BC80" i="1"/>
  <c r="BD80" i="1"/>
  <c r="BE80" i="1"/>
  <c r="BF80" i="1"/>
  <c r="BG80" i="1"/>
  <c r="BC81" i="1"/>
  <c r="BD81" i="1"/>
  <c r="BE81" i="1"/>
  <c r="BF81" i="1"/>
  <c r="BG81" i="1"/>
  <c r="BC82" i="1"/>
  <c r="BD82" i="1"/>
  <c r="BE82" i="1"/>
  <c r="BF82" i="1"/>
  <c r="BG82" i="1"/>
  <c r="BC83" i="1"/>
  <c r="BD83" i="1"/>
  <c r="BS83" i="1" s="1"/>
  <c r="BE83" i="1"/>
  <c r="BF83" i="1"/>
  <c r="BG83" i="1"/>
  <c r="BC84" i="1"/>
  <c r="BD84" i="1"/>
  <c r="BE84" i="1"/>
  <c r="BF84" i="1"/>
  <c r="BG84" i="1"/>
  <c r="BC85" i="1"/>
  <c r="BD85" i="1"/>
  <c r="BE85" i="1"/>
  <c r="BF85" i="1"/>
  <c r="BG85" i="1"/>
  <c r="BC86" i="1"/>
  <c r="BD86" i="1"/>
  <c r="BE86" i="1"/>
  <c r="BF86" i="1"/>
  <c r="BG86" i="1"/>
  <c r="BC87" i="1"/>
  <c r="BD87" i="1"/>
  <c r="BE87" i="1"/>
  <c r="BF87" i="1"/>
  <c r="BG87" i="1"/>
  <c r="BC88" i="1"/>
  <c r="BD88" i="1"/>
  <c r="BE88" i="1"/>
  <c r="BF88" i="1"/>
  <c r="BG88" i="1"/>
  <c r="BC89" i="1"/>
  <c r="BD89" i="1"/>
  <c r="BE89" i="1"/>
  <c r="BF89" i="1"/>
  <c r="BG89" i="1"/>
  <c r="BV89" i="1" s="1"/>
  <c r="BC90" i="1"/>
  <c r="BD90" i="1"/>
  <c r="BE90" i="1"/>
  <c r="BT90" i="1" s="1"/>
  <c r="BF90" i="1"/>
  <c r="BG90" i="1"/>
  <c r="BC91" i="1"/>
  <c r="BD91" i="1"/>
  <c r="BS91" i="1" s="1"/>
  <c r="BE91" i="1"/>
  <c r="BF91" i="1"/>
  <c r="BG91" i="1"/>
  <c r="BC92" i="1"/>
  <c r="BD92" i="1"/>
  <c r="BE92" i="1"/>
  <c r="BF92" i="1"/>
  <c r="BG92" i="1"/>
  <c r="BC93" i="1"/>
  <c r="BD93" i="1"/>
  <c r="BE93" i="1"/>
  <c r="BF93" i="1"/>
  <c r="BG93" i="1"/>
  <c r="BC94" i="1"/>
  <c r="BD94" i="1"/>
  <c r="BE94" i="1"/>
  <c r="BF94" i="1"/>
  <c r="BG94" i="1"/>
  <c r="BC95" i="1"/>
  <c r="BD95" i="1"/>
  <c r="BS95" i="1" s="1"/>
  <c r="BE95" i="1"/>
  <c r="BF95" i="1"/>
  <c r="BG95" i="1"/>
  <c r="BC96" i="1"/>
  <c r="BD96" i="1"/>
  <c r="BE96" i="1"/>
  <c r="BF96" i="1"/>
  <c r="BG96" i="1"/>
  <c r="BD3" i="1"/>
  <c r="BE3" i="1"/>
  <c r="BF3" i="1"/>
  <c r="BD4" i="1"/>
  <c r="BE4" i="1"/>
  <c r="BF4" i="1"/>
  <c r="BG4" i="1"/>
  <c r="BD5" i="1"/>
  <c r="BE5" i="1"/>
  <c r="BF5" i="1"/>
  <c r="BG5" i="1"/>
  <c r="BV5" i="1" s="1"/>
  <c r="BD6" i="1"/>
  <c r="BE6" i="1"/>
  <c r="BF6" i="1"/>
  <c r="BG6" i="1"/>
  <c r="BD7" i="1"/>
  <c r="BE7" i="1"/>
  <c r="BF7" i="1"/>
  <c r="BG7" i="1"/>
  <c r="BV7" i="1" s="1"/>
  <c r="BD8" i="1"/>
  <c r="BE8" i="1"/>
  <c r="BF8" i="1"/>
  <c r="BG8" i="1"/>
  <c r="BD9" i="1"/>
  <c r="BE9" i="1"/>
  <c r="BF9" i="1"/>
  <c r="BG9" i="1"/>
  <c r="BD10" i="1"/>
  <c r="BE10" i="1"/>
  <c r="BF10" i="1"/>
  <c r="BG10" i="1"/>
  <c r="BD11" i="1"/>
  <c r="BE11" i="1"/>
  <c r="BF11" i="1"/>
  <c r="BG11" i="1"/>
  <c r="BD12" i="1"/>
  <c r="BE12" i="1"/>
  <c r="BF12" i="1"/>
  <c r="BG12" i="1"/>
  <c r="BD13" i="1"/>
  <c r="BE13" i="1"/>
  <c r="BF13" i="1"/>
  <c r="BG13" i="1"/>
  <c r="BD14" i="1"/>
  <c r="BE14" i="1"/>
  <c r="BF14" i="1"/>
  <c r="BG14" i="1"/>
  <c r="BV14" i="1" s="1"/>
  <c r="BD15" i="1"/>
  <c r="BE15" i="1"/>
  <c r="BF15" i="1"/>
  <c r="BG15" i="1"/>
  <c r="BD16" i="1"/>
  <c r="BE16" i="1"/>
  <c r="BF16" i="1"/>
  <c r="BG16" i="1"/>
  <c r="BD17" i="1"/>
  <c r="BE17" i="1"/>
  <c r="BF17" i="1"/>
  <c r="BG17" i="1"/>
  <c r="BD18" i="1"/>
  <c r="BE18" i="1"/>
  <c r="BF18" i="1"/>
  <c r="BG18" i="1"/>
  <c r="BD19" i="1"/>
  <c r="BE19" i="1"/>
  <c r="BF19" i="1"/>
  <c r="BG19" i="1"/>
  <c r="BD20" i="1"/>
  <c r="BE20" i="1"/>
  <c r="BF20" i="1"/>
  <c r="BU20" i="1" s="1"/>
  <c r="BG20" i="1"/>
  <c r="BD21" i="1"/>
  <c r="BE21" i="1"/>
  <c r="BF21" i="1"/>
  <c r="BG21" i="1"/>
  <c r="BD22" i="1"/>
  <c r="BE22" i="1"/>
  <c r="BF22" i="1"/>
  <c r="BG22" i="1"/>
  <c r="BD23" i="1"/>
  <c r="BE23" i="1"/>
  <c r="BF23" i="1"/>
  <c r="BG23" i="1"/>
  <c r="BD24" i="1"/>
  <c r="BE24" i="1"/>
  <c r="BF24" i="1"/>
  <c r="BG24" i="1"/>
  <c r="BD25" i="1"/>
  <c r="BE25" i="1"/>
  <c r="BF25" i="1"/>
  <c r="BG25" i="1"/>
  <c r="BD26" i="1"/>
  <c r="BE26" i="1"/>
  <c r="BF26" i="1"/>
  <c r="BG26" i="1"/>
  <c r="BD27" i="1"/>
  <c r="BE27" i="1"/>
  <c r="BF27" i="1"/>
  <c r="BG27" i="1"/>
  <c r="BD28" i="1"/>
  <c r="BE28" i="1"/>
  <c r="BF28" i="1"/>
  <c r="BG28" i="1"/>
  <c r="BD29" i="1"/>
  <c r="BE29" i="1"/>
  <c r="BF29" i="1"/>
  <c r="BG29" i="1"/>
  <c r="BD30" i="1"/>
  <c r="BE30" i="1"/>
  <c r="BF30" i="1"/>
  <c r="BG30" i="1"/>
  <c r="BD31" i="1"/>
  <c r="BE31" i="1"/>
  <c r="BF31" i="1"/>
  <c r="BG31" i="1"/>
  <c r="BD32" i="1"/>
  <c r="BE32" i="1"/>
  <c r="BF32" i="1"/>
  <c r="BG32" i="1"/>
  <c r="BC4" i="1"/>
  <c r="BC5" i="1"/>
  <c r="BC6" i="1"/>
  <c r="BC7" i="1"/>
  <c r="BC8" i="1"/>
  <c r="BC9" i="1"/>
  <c r="BC10" i="1"/>
  <c r="BC11" i="1"/>
  <c r="BC12" i="1"/>
  <c r="BC13" i="1"/>
  <c r="BC14" i="1"/>
  <c r="BC15" i="1"/>
  <c r="BC16" i="1"/>
  <c r="BC17" i="1"/>
  <c r="BC18" i="1"/>
  <c r="BC19" i="1"/>
  <c r="BC20" i="1"/>
  <c r="BC21" i="1"/>
  <c r="BC22" i="1"/>
  <c r="BC23" i="1"/>
  <c r="BC24" i="1"/>
  <c r="BC25" i="1"/>
  <c r="BC26" i="1"/>
  <c r="BC27" i="1"/>
  <c r="BC28" i="1"/>
  <c r="BC29" i="1"/>
  <c r="BC30" i="1"/>
  <c r="BC31" i="1"/>
  <c r="BC32" i="1"/>
  <c r="BC3" i="1"/>
  <c r="F114" i="1"/>
  <c r="AL97" i="1"/>
  <c r="BT61" i="1"/>
  <c r="BS45" i="1"/>
  <c r="BT45" i="1"/>
  <c r="BS46" i="1"/>
  <c r="BT46" i="1"/>
  <c r="BS47" i="1"/>
  <c r="BT47" i="1"/>
  <c r="BS48" i="1"/>
  <c r="BT48" i="1"/>
  <c r="BS50" i="1"/>
  <c r="BT50" i="1"/>
  <c r="BS51" i="1"/>
  <c r="BT51" i="1"/>
  <c r="BS52" i="1"/>
  <c r="BT52" i="1"/>
  <c r="BS53" i="1"/>
  <c r="BT53" i="1"/>
  <c r="BS54" i="1"/>
  <c r="BS55" i="1"/>
  <c r="BT55" i="1"/>
  <c r="BS56" i="1"/>
  <c r="BT56" i="1"/>
  <c r="BS57" i="1"/>
  <c r="BT57" i="1"/>
  <c r="BS58" i="1"/>
  <c r="BT58" i="1"/>
  <c r="BS59" i="1"/>
  <c r="BT59" i="1"/>
  <c r="BS60" i="1"/>
  <c r="BT60" i="1"/>
  <c r="BS61" i="1"/>
  <c r="BS62" i="1"/>
  <c r="BT62" i="1"/>
  <c r="BR63" i="1"/>
  <c r="BS63" i="1"/>
  <c r="BT63" i="1"/>
  <c r="BS64" i="1"/>
  <c r="BT64" i="1"/>
  <c r="BS65" i="1"/>
  <c r="BT65" i="1"/>
  <c r="BS66" i="1"/>
  <c r="BS67" i="1"/>
  <c r="BT67" i="1"/>
  <c r="BS68" i="1"/>
  <c r="BT68" i="1"/>
  <c r="BS69" i="1"/>
  <c r="BT69" i="1"/>
  <c r="BS70" i="1"/>
  <c r="BT70" i="1"/>
  <c r="BT71" i="1"/>
  <c r="BS72" i="1"/>
  <c r="BT72" i="1"/>
  <c r="BS73" i="1"/>
  <c r="BT73" i="1"/>
  <c r="BS74" i="1"/>
  <c r="BT74" i="1"/>
  <c r="BS75" i="1"/>
  <c r="BT75" i="1"/>
  <c r="BS76" i="1"/>
  <c r="BT76" i="1"/>
  <c r="BS77" i="1"/>
  <c r="BT77" i="1"/>
  <c r="BS78" i="1"/>
  <c r="BS79" i="1"/>
  <c r="BT79" i="1"/>
  <c r="BS80" i="1"/>
  <c r="BT80" i="1"/>
  <c r="BS81" i="1"/>
  <c r="BT81" i="1"/>
  <c r="BS82" i="1"/>
  <c r="BT82" i="1"/>
  <c r="BT83" i="1"/>
  <c r="BS84" i="1"/>
  <c r="BT84" i="1"/>
  <c r="BS85" i="1"/>
  <c r="BT85" i="1"/>
  <c r="BS86" i="1"/>
  <c r="BT86" i="1"/>
  <c r="BS87" i="1"/>
  <c r="BT87" i="1"/>
  <c r="BU87" i="1"/>
  <c r="BS88" i="1"/>
  <c r="BT88" i="1"/>
  <c r="BS89" i="1"/>
  <c r="BT89" i="1"/>
  <c r="BS90" i="1"/>
  <c r="BU90" i="1"/>
  <c r="BT91" i="1"/>
  <c r="BS92" i="1"/>
  <c r="BT92" i="1"/>
  <c r="BS93" i="1"/>
  <c r="BT93" i="1"/>
  <c r="BS94" i="1"/>
  <c r="BT94" i="1"/>
  <c r="BT95" i="1"/>
  <c r="BS96" i="1"/>
  <c r="BT96" i="1"/>
  <c r="BS4" i="1"/>
  <c r="BT4" i="1"/>
  <c r="BS5" i="1"/>
  <c r="BT5" i="1"/>
  <c r="BS6" i="1"/>
  <c r="BT6" i="1"/>
  <c r="BS7" i="1"/>
  <c r="BT7" i="1"/>
  <c r="BS8" i="1"/>
  <c r="BT8" i="1"/>
  <c r="BS9" i="1"/>
  <c r="BT9" i="1"/>
  <c r="BS10" i="1"/>
  <c r="BT10" i="1"/>
  <c r="BS11" i="1"/>
  <c r="BT11" i="1"/>
  <c r="BS12" i="1"/>
  <c r="BT12" i="1"/>
  <c r="BS13" i="1"/>
  <c r="BT13" i="1"/>
  <c r="BS14" i="1"/>
  <c r="BT14" i="1"/>
  <c r="BS15" i="1"/>
  <c r="BT15" i="1"/>
  <c r="BS16" i="1"/>
  <c r="BT16" i="1"/>
  <c r="BS17" i="1"/>
  <c r="BT17" i="1"/>
  <c r="BS18" i="1"/>
  <c r="BT18" i="1"/>
  <c r="BS19" i="1"/>
  <c r="BT19" i="1"/>
  <c r="BS20" i="1"/>
  <c r="BT20" i="1"/>
  <c r="BS21" i="1"/>
  <c r="BT21" i="1"/>
  <c r="BS22" i="1"/>
  <c r="BT22" i="1"/>
  <c r="BS23" i="1"/>
  <c r="BT23" i="1"/>
  <c r="BS24" i="1"/>
  <c r="BT24" i="1"/>
  <c r="BS25" i="1"/>
  <c r="BT25" i="1"/>
  <c r="BS26" i="1"/>
  <c r="BT26" i="1"/>
  <c r="BS27" i="1"/>
  <c r="BT27" i="1"/>
  <c r="BS28" i="1"/>
  <c r="BT28" i="1"/>
  <c r="BS29" i="1"/>
  <c r="BT29" i="1"/>
  <c r="BS30" i="1"/>
  <c r="BT30" i="1"/>
  <c r="BS31" i="1"/>
  <c r="BT31" i="1"/>
  <c r="BS32" i="1"/>
  <c r="BT32" i="1"/>
  <c r="BR33" i="1"/>
  <c r="BS33" i="1"/>
  <c r="BT33" i="1"/>
  <c r="BS34" i="1"/>
  <c r="BT34" i="1"/>
  <c r="BT35" i="1"/>
  <c r="BS36" i="1"/>
  <c r="BT36" i="1"/>
  <c r="BS37" i="1"/>
  <c r="BT37" i="1"/>
  <c r="BS38" i="1"/>
  <c r="BT38" i="1"/>
  <c r="BS39" i="1"/>
  <c r="BT39" i="1"/>
  <c r="BS40" i="1"/>
  <c r="BT40" i="1"/>
  <c r="BS41" i="1"/>
  <c r="BT41" i="1"/>
  <c r="BS42" i="1"/>
  <c r="BS43" i="1"/>
  <c r="BT43" i="1"/>
  <c r="BS44" i="1"/>
  <c r="BT44" i="1"/>
  <c r="BS3" i="1"/>
  <c r="BT3" i="1"/>
  <c r="BV15" i="1" l="1"/>
  <c r="AL15" i="1"/>
  <c r="AN15" i="1"/>
  <c r="BR15" i="1" s="1"/>
  <c r="AO15" i="1"/>
  <c r="BU15" i="1"/>
  <c r="BB15" i="1"/>
  <c r="AL11" i="1"/>
  <c r="AN11" i="1"/>
  <c r="BR11" i="1" s="1"/>
  <c r="AO11" i="1"/>
  <c r="BU11" i="1"/>
  <c r="BV11" i="1"/>
  <c r="AL19" i="1"/>
  <c r="AN19" i="1"/>
  <c r="BR19" i="1" s="1"/>
  <c r="AO19" i="1"/>
  <c r="BU19" i="1"/>
  <c r="BV19" i="1"/>
  <c r="AL4" i="1"/>
  <c r="AM15" i="1" l="1"/>
  <c r="BQ15" i="1" s="1"/>
  <c r="BB11" i="1"/>
  <c r="AM11" i="1"/>
  <c r="BB19" i="1"/>
  <c r="AM19" i="1"/>
  <c r="BQ11" i="1" l="1"/>
  <c r="BQ19" i="1"/>
  <c r="CD11" i="1"/>
  <c r="CF11" i="1"/>
  <c r="AN4" i="1" l="1"/>
  <c r="BR4" i="1" s="1"/>
  <c r="AO4" i="1"/>
  <c r="BU4" i="1"/>
  <c r="BV4" i="1"/>
  <c r="AN5" i="1"/>
  <c r="BR5" i="1" s="1"/>
  <c r="AO5" i="1"/>
  <c r="BU5" i="1"/>
  <c r="AN6" i="1"/>
  <c r="BR6" i="1" s="1"/>
  <c r="AO6" i="1"/>
  <c r="BU6" i="1"/>
  <c r="BV6" i="1"/>
  <c r="AN7" i="1"/>
  <c r="BR7" i="1" s="1"/>
  <c r="AO7" i="1"/>
  <c r="BU7" i="1"/>
  <c r="AN8" i="1"/>
  <c r="BR8" i="1" s="1"/>
  <c r="AO8" i="1"/>
  <c r="BU8" i="1"/>
  <c r="BV8" i="1"/>
  <c r="AN9" i="1"/>
  <c r="BR9" i="1" s="1"/>
  <c r="AO9" i="1"/>
  <c r="BU9" i="1"/>
  <c r="BV9" i="1"/>
  <c r="AN10" i="1"/>
  <c r="BR10" i="1" s="1"/>
  <c r="AO10" i="1"/>
  <c r="BU10" i="1"/>
  <c r="BV10" i="1"/>
  <c r="AN12" i="1"/>
  <c r="BR12" i="1" s="1"/>
  <c r="AO12" i="1"/>
  <c r="BU12" i="1"/>
  <c r="BV12" i="1"/>
  <c r="AN13" i="1"/>
  <c r="BR13" i="1" s="1"/>
  <c r="AO13" i="1"/>
  <c r="BU13" i="1"/>
  <c r="BV13" i="1"/>
  <c r="AN14" i="1"/>
  <c r="BR14" i="1" s="1"/>
  <c r="AO14" i="1"/>
  <c r="BU14" i="1"/>
  <c r="AN16" i="1"/>
  <c r="BR16" i="1" s="1"/>
  <c r="AO16" i="1"/>
  <c r="BU16" i="1"/>
  <c r="BV16" i="1"/>
  <c r="AN17" i="1"/>
  <c r="BR17" i="1" s="1"/>
  <c r="AO17" i="1"/>
  <c r="BU17" i="1"/>
  <c r="BV17" i="1"/>
  <c r="AN18" i="1"/>
  <c r="BR18" i="1" s="1"/>
  <c r="AO18" i="1"/>
  <c r="BU18" i="1"/>
  <c r="BV18" i="1"/>
  <c r="AN20" i="1"/>
  <c r="BR20" i="1" s="1"/>
  <c r="AO20" i="1"/>
  <c r="BV20" i="1"/>
  <c r="AN21" i="1"/>
  <c r="BR21" i="1" s="1"/>
  <c r="AO21" i="1"/>
  <c r="BU21" i="1"/>
  <c r="BV21" i="1"/>
  <c r="AN22" i="1"/>
  <c r="BR22" i="1" s="1"/>
  <c r="AO22" i="1"/>
  <c r="BU22" i="1"/>
  <c r="BV22" i="1"/>
  <c r="AN23" i="1"/>
  <c r="BR23" i="1" s="1"/>
  <c r="AO23" i="1"/>
  <c r="BU23" i="1"/>
  <c r="BV23" i="1"/>
  <c r="AN24" i="1"/>
  <c r="BR24" i="1" s="1"/>
  <c r="AO24" i="1"/>
  <c r="BU24" i="1"/>
  <c r="BV24" i="1"/>
  <c r="AN25" i="1"/>
  <c r="BR25" i="1" s="1"/>
  <c r="AO25" i="1"/>
  <c r="BU25" i="1"/>
  <c r="BV25" i="1"/>
  <c r="AN26" i="1"/>
  <c r="BR26" i="1" s="1"/>
  <c r="AO26" i="1"/>
  <c r="BU26" i="1"/>
  <c r="BV26" i="1"/>
  <c r="BR27" i="1"/>
  <c r="AO27" i="1"/>
  <c r="BU27" i="1"/>
  <c r="BV27" i="1"/>
  <c r="AN28" i="1"/>
  <c r="BR28" i="1" s="1"/>
  <c r="AO28" i="1"/>
  <c r="BU28" i="1"/>
  <c r="BV28" i="1"/>
  <c r="AN29" i="1"/>
  <c r="BR29" i="1" s="1"/>
  <c r="AO29" i="1"/>
  <c r="BU29" i="1"/>
  <c r="BV29" i="1"/>
  <c r="AN30" i="1"/>
  <c r="BR30" i="1" s="1"/>
  <c r="AO30" i="1"/>
  <c r="BU30" i="1"/>
  <c r="BV30" i="1"/>
  <c r="AN31" i="1"/>
  <c r="BR31" i="1" s="1"/>
  <c r="AO31" i="1"/>
  <c r="BU31" i="1"/>
  <c r="BV31" i="1"/>
  <c r="AN32" i="1"/>
  <c r="BR32" i="1" s="1"/>
  <c r="AO32" i="1"/>
  <c r="BU32" i="1"/>
  <c r="BV32" i="1"/>
  <c r="AO33" i="1"/>
  <c r="BU33" i="1"/>
  <c r="AN34" i="1"/>
  <c r="BR34" i="1" s="1"/>
  <c r="AO34" i="1"/>
  <c r="BU34" i="1"/>
  <c r="BV34" i="1"/>
  <c r="AN35" i="1"/>
  <c r="BR35" i="1" s="1"/>
  <c r="AO35" i="1"/>
  <c r="BU35" i="1"/>
  <c r="BV35" i="1"/>
  <c r="AN36" i="1"/>
  <c r="BR36" i="1" s="1"/>
  <c r="AO36" i="1"/>
  <c r="AP36" i="1"/>
  <c r="AQ36" i="1"/>
  <c r="BU36" i="1" s="1"/>
  <c r="AR36" i="1"/>
  <c r="BV36" i="1" s="1"/>
  <c r="AN37" i="1"/>
  <c r="BR37" i="1" s="1"/>
  <c r="AO37" i="1"/>
  <c r="AP37" i="1"/>
  <c r="AQ37" i="1"/>
  <c r="BU37" i="1" s="1"/>
  <c r="AR37" i="1"/>
  <c r="BV37" i="1" s="1"/>
  <c r="AN38" i="1"/>
  <c r="BR38" i="1" s="1"/>
  <c r="AO38" i="1"/>
  <c r="AP38" i="1"/>
  <c r="AQ38" i="1"/>
  <c r="BU38" i="1" s="1"/>
  <c r="AR38" i="1"/>
  <c r="BV38" i="1" s="1"/>
  <c r="AN39" i="1"/>
  <c r="BR39" i="1" s="1"/>
  <c r="AO39" i="1"/>
  <c r="AP39" i="1"/>
  <c r="AQ39" i="1"/>
  <c r="BU39" i="1" s="1"/>
  <c r="AR39" i="1"/>
  <c r="BV39" i="1" s="1"/>
  <c r="AN40" i="1"/>
  <c r="BR40" i="1" s="1"/>
  <c r="AO40" i="1"/>
  <c r="AP40" i="1"/>
  <c r="AQ40" i="1"/>
  <c r="BU40" i="1" s="1"/>
  <c r="AR40" i="1"/>
  <c r="BV40" i="1" s="1"/>
  <c r="AN41" i="1"/>
  <c r="BR41" i="1" s="1"/>
  <c r="AO41" i="1"/>
  <c r="AP41" i="1"/>
  <c r="AQ41" i="1"/>
  <c r="BU41" i="1" s="1"/>
  <c r="AR41" i="1"/>
  <c r="BV41" i="1" s="1"/>
  <c r="AN42" i="1"/>
  <c r="BR42" i="1" s="1"/>
  <c r="AO42" i="1"/>
  <c r="AP42" i="1"/>
  <c r="AQ42" i="1"/>
  <c r="BU42" i="1" s="1"/>
  <c r="AR42" i="1"/>
  <c r="BV42" i="1" s="1"/>
  <c r="AN43" i="1"/>
  <c r="BR43" i="1" s="1"/>
  <c r="AO43" i="1"/>
  <c r="AP43" i="1"/>
  <c r="AQ43" i="1"/>
  <c r="BU43" i="1" s="1"/>
  <c r="AR43" i="1"/>
  <c r="BV43" i="1" s="1"/>
  <c r="AN44" i="1"/>
  <c r="BR44" i="1" s="1"/>
  <c r="AO44" i="1"/>
  <c r="AP44" i="1"/>
  <c r="AQ44" i="1"/>
  <c r="BU44" i="1" s="1"/>
  <c r="AR44" i="1"/>
  <c r="BV44" i="1" s="1"/>
  <c r="AN45" i="1"/>
  <c r="BR45" i="1" s="1"/>
  <c r="AO45" i="1"/>
  <c r="AP45" i="1"/>
  <c r="AQ45" i="1"/>
  <c r="BU45" i="1" s="1"/>
  <c r="AR45" i="1"/>
  <c r="BV45" i="1" s="1"/>
  <c r="AN46" i="1"/>
  <c r="BR46" i="1" s="1"/>
  <c r="AO46" i="1"/>
  <c r="AP46" i="1"/>
  <c r="AQ46" i="1"/>
  <c r="BU46" i="1" s="1"/>
  <c r="AR46" i="1"/>
  <c r="BV46" i="1" s="1"/>
  <c r="AN47" i="1"/>
  <c r="BR47" i="1" s="1"/>
  <c r="AO47" i="1"/>
  <c r="AP47" i="1"/>
  <c r="AQ47" i="1"/>
  <c r="BU47" i="1" s="1"/>
  <c r="AR47" i="1"/>
  <c r="BV47" i="1" s="1"/>
  <c r="AN48" i="1"/>
  <c r="BR48" i="1" s="1"/>
  <c r="AO48" i="1"/>
  <c r="AP48" i="1"/>
  <c r="AQ48" i="1"/>
  <c r="BU48" i="1" s="1"/>
  <c r="AR48" i="1"/>
  <c r="BV48" i="1" s="1"/>
  <c r="AN50" i="1"/>
  <c r="BR50" i="1" s="1"/>
  <c r="AO50" i="1"/>
  <c r="AP50" i="1"/>
  <c r="AQ50" i="1"/>
  <c r="BU50" i="1" s="1"/>
  <c r="AR50" i="1"/>
  <c r="BV50" i="1" s="1"/>
  <c r="AN51" i="1"/>
  <c r="BR51" i="1" s="1"/>
  <c r="AO51" i="1"/>
  <c r="AP51" i="1"/>
  <c r="AQ51" i="1"/>
  <c r="BU51" i="1" s="1"/>
  <c r="AR51" i="1"/>
  <c r="BV51" i="1" s="1"/>
  <c r="AN52" i="1"/>
  <c r="BR52" i="1" s="1"/>
  <c r="AO52" i="1"/>
  <c r="AP52" i="1"/>
  <c r="AQ52" i="1"/>
  <c r="BU52" i="1" s="1"/>
  <c r="AR52" i="1"/>
  <c r="BV52" i="1" s="1"/>
  <c r="AN53" i="1"/>
  <c r="BR53" i="1" s="1"/>
  <c r="AO53" i="1"/>
  <c r="AP53" i="1"/>
  <c r="AQ53" i="1"/>
  <c r="BU53" i="1" s="1"/>
  <c r="AR53" i="1"/>
  <c r="BV53" i="1" s="1"/>
  <c r="AN54" i="1"/>
  <c r="BR54" i="1" s="1"/>
  <c r="AO54" i="1"/>
  <c r="AP54" i="1"/>
  <c r="AQ54" i="1"/>
  <c r="BU54" i="1" s="1"/>
  <c r="AR54" i="1"/>
  <c r="BV54" i="1" s="1"/>
  <c r="AN55" i="1"/>
  <c r="BR55" i="1" s="1"/>
  <c r="AO55" i="1"/>
  <c r="AP55" i="1"/>
  <c r="AQ55" i="1"/>
  <c r="BU55" i="1" s="1"/>
  <c r="AR55" i="1"/>
  <c r="BV55" i="1" s="1"/>
  <c r="AN56" i="1"/>
  <c r="BR56" i="1" s="1"/>
  <c r="AO56" i="1"/>
  <c r="AP56" i="1"/>
  <c r="AQ56" i="1"/>
  <c r="BU56" i="1" s="1"/>
  <c r="AR56" i="1"/>
  <c r="BV56" i="1" s="1"/>
  <c r="AN57" i="1"/>
  <c r="BR57" i="1" s="1"/>
  <c r="AO57" i="1"/>
  <c r="AP57" i="1"/>
  <c r="AQ57" i="1"/>
  <c r="BU57" i="1" s="1"/>
  <c r="AR57" i="1"/>
  <c r="BV57" i="1" s="1"/>
  <c r="AN58" i="1"/>
  <c r="BR58" i="1" s="1"/>
  <c r="AO58" i="1"/>
  <c r="AP58" i="1"/>
  <c r="AQ58" i="1"/>
  <c r="BU58" i="1" s="1"/>
  <c r="AR58" i="1"/>
  <c r="BV58" i="1" s="1"/>
  <c r="AN59" i="1"/>
  <c r="BR59" i="1" s="1"/>
  <c r="AO59" i="1"/>
  <c r="AP59" i="1"/>
  <c r="AQ59" i="1"/>
  <c r="BU59" i="1" s="1"/>
  <c r="AR59" i="1"/>
  <c r="BV59" i="1" s="1"/>
  <c r="AN60" i="1"/>
  <c r="BR60" i="1" s="1"/>
  <c r="AO60" i="1"/>
  <c r="AP60" i="1"/>
  <c r="AQ60" i="1"/>
  <c r="BU60" i="1" s="1"/>
  <c r="AR60" i="1"/>
  <c r="BV60" i="1" s="1"/>
  <c r="BR61" i="1"/>
  <c r="BU61" i="1"/>
  <c r="BV61" i="1"/>
  <c r="BR62" i="1"/>
  <c r="BU62" i="1"/>
  <c r="BV62" i="1"/>
  <c r="BU63" i="1"/>
  <c r="BV63" i="1"/>
  <c r="BR64" i="1"/>
  <c r="BU64" i="1"/>
  <c r="BV64" i="1"/>
  <c r="BR65" i="1"/>
  <c r="BU65" i="1"/>
  <c r="BV65" i="1"/>
  <c r="BR66" i="1"/>
  <c r="BU66" i="1"/>
  <c r="BV66" i="1"/>
  <c r="BR67" i="1"/>
  <c r="BU67" i="1"/>
  <c r="BV67" i="1"/>
  <c r="BR68" i="1"/>
  <c r="BU68" i="1"/>
  <c r="BV68" i="1"/>
  <c r="BR69" i="1"/>
  <c r="BU69" i="1"/>
  <c r="BV69" i="1"/>
  <c r="BR70" i="1"/>
  <c r="BU70" i="1"/>
  <c r="BR71" i="1"/>
  <c r="BU71" i="1"/>
  <c r="BR72" i="1"/>
  <c r="BU72" i="1"/>
  <c r="BV72" i="1"/>
  <c r="BR73" i="1"/>
  <c r="BU73" i="1"/>
  <c r="BV73" i="1"/>
  <c r="BR74" i="1"/>
  <c r="BU74" i="1"/>
  <c r="BV74" i="1"/>
  <c r="BR75" i="1"/>
  <c r="BU75" i="1"/>
  <c r="BV75" i="1"/>
  <c r="BR76" i="1"/>
  <c r="BU76" i="1"/>
  <c r="BV76" i="1"/>
  <c r="BR77" i="1"/>
  <c r="BU77" i="1"/>
  <c r="BV77" i="1"/>
  <c r="BR78" i="1"/>
  <c r="BU78" i="1"/>
  <c r="BV78" i="1"/>
  <c r="BR79" i="1"/>
  <c r="BU79" i="1"/>
  <c r="BV79" i="1"/>
  <c r="BR80" i="1"/>
  <c r="BU80" i="1"/>
  <c r="BV80" i="1"/>
  <c r="BR81" i="1"/>
  <c r="BU81" i="1"/>
  <c r="BV81" i="1"/>
  <c r="BR82" i="1"/>
  <c r="BU82" i="1"/>
  <c r="BV82" i="1"/>
  <c r="BR83" i="1"/>
  <c r="BU83" i="1"/>
  <c r="BV83" i="1"/>
  <c r="BR84" i="1"/>
  <c r="BU84" i="1"/>
  <c r="BV84" i="1"/>
  <c r="BR85" i="1"/>
  <c r="BU85" i="1"/>
  <c r="BV85" i="1"/>
  <c r="BR86" i="1"/>
  <c r="BU86" i="1"/>
  <c r="BV86" i="1"/>
  <c r="BR87" i="1"/>
  <c r="BV87" i="1"/>
  <c r="BR88" i="1"/>
  <c r="BU88" i="1"/>
  <c r="BV88" i="1"/>
  <c r="BR89" i="1"/>
  <c r="BU89" i="1"/>
  <c r="BR90" i="1"/>
  <c r="BV90" i="1"/>
  <c r="BR91" i="1"/>
  <c r="BU91" i="1"/>
  <c r="BV91" i="1"/>
  <c r="BR92" i="1"/>
  <c r="BU92" i="1"/>
  <c r="BV92" i="1"/>
  <c r="BR93" i="1"/>
  <c r="BU93" i="1"/>
  <c r="BV93" i="1"/>
  <c r="AN94" i="1"/>
  <c r="BR94" i="1" s="1"/>
  <c r="AO94" i="1"/>
  <c r="AP94" i="1"/>
  <c r="AQ94" i="1"/>
  <c r="BU94" i="1" s="1"/>
  <c r="AR94" i="1"/>
  <c r="BV94" i="1" s="1"/>
  <c r="AN95" i="1"/>
  <c r="BR95" i="1" s="1"/>
  <c r="AO95" i="1"/>
  <c r="AP95" i="1"/>
  <c r="AQ95" i="1"/>
  <c r="BU95" i="1" s="1"/>
  <c r="AR95" i="1"/>
  <c r="BV95" i="1" s="1"/>
  <c r="AN96" i="1"/>
  <c r="BR96" i="1" s="1"/>
  <c r="AO96" i="1"/>
  <c r="AP96" i="1"/>
  <c r="AQ96" i="1"/>
  <c r="BU96" i="1" s="1"/>
  <c r="AR96" i="1"/>
  <c r="BV96" i="1" s="1"/>
  <c r="AO3" i="1"/>
  <c r="AP3" i="1"/>
  <c r="AQ3" i="1"/>
  <c r="BU3" i="1" s="1"/>
  <c r="AN3" i="1"/>
  <c r="BR3" i="1" s="1"/>
  <c r="AM3" i="1" l="1"/>
  <c r="BV3" i="1"/>
  <c r="AR97" i="1"/>
  <c r="BB22" i="1"/>
  <c r="BB44" i="1"/>
  <c r="BB72" i="1"/>
  <c r="BB89" i="1"/>
  <c r="BB31" i="1"/>
  <c r="BB41" i="1"/>
  <c r="BB54" i="1"/>
  <c r="BB96" i="1"/>
  <c r="BB25" i="1"/>
  <c r="BB30" i="1"/>
  <c r="BB40" i="1"/>
  <c r="BB53" i="1"/>
  <c r="BB70" i="1"/>
  <c r="BB80" i="1"/>
  <c r="BB90" i="1"/>
  <c r="BG97" i="1"/>
  <c r="BV97" i="1" s="1"/>
  <c r="BB93" i="1"/>
  <c r="BB24" i="1"/>
  <c r="BB34" i="1"/>
  <c r="BB46" i="1"/>
  <c r="BB59" i="1"/>
  <c r="BB64" i="1"/>
  <c r="BB74" i="1"/>
  <c r="BB86" i="1"/>
  <c r="BF97" i="1"/>
  <c r="BE97" i="1"/>
  <c r="BB29" i="1"/>
  <c r="BB39" i="1"/>
  <c r="BB52" i="1"/>
  <c r="BB79" i="1"/>
  <c r="BB94" i="1"/>
  <c r="BB84" i="1"/>
  <c r="BD97" i="1"/>
  <c r="BB27" i="1"/>
  <c r="BB37" i="1"/>
  <c r="BB50" i="1"/>
  <c r="BB57" i="1"/>
  <c r="BB62" i="1"/>
  <c r="BB67" i="1"/>
  <c r="BB69" i="1"/>
  <c r="BB77" i="1"/>
  <c r="BB81" i="1"/>
  <c r="BB92" i="1"/>
  <c r="BB32" i="1"/>
  <c r="BB42" i="1"/>
  <c r="BB55" i="1"/>
  <c r="BB82" i="1"/>
  <c r="BB35" i="1"/>
  <c r="BB47" i="1"/>
  <c r="BB60" i="1"/>
  <c r="BB65" i="1"/>
  <c r="BB75" i="1"/>
  <c r="BB87" i="1"/>
  <c r="BB23" i="1"/>
  <c r="BB45" i="1"/>
  <c r="BB58" i="1"/>
  <c r="BB73" i="1"/>
  <c r="BB28" i="1"/>
  <c r="BB38" i="1"/>
  <c r="BB51" i="1"/>
  <c r="BB63" i="1"/>
  <c r="BB68" i="1"/>
  <c r="BB78" i="1"/>
  <c r="BB21" i="1"/>
  <c r="BB33" i="1"/>
  <c r="BB43" i="1"/>
  <c r="BB56" i="1"/>
  <c r="BB83" i="1"/>
  <c r="BB88" i="1"/>
  <c r="BC97" i="1"/>
  <c r="BB26" i="1"/>
  <c r="BB36" i="1"/>
  <c r="BB48" i="1"/>
  <c r="BB61" i="1"/>
  <c r="BB66" i="1"/>
  <c r="BB71" i="1"/>
  <c r="BB76" i="1"/>
  <c r="BB91" i="1"/>
  <c r="BB10" i="1"/>
  <c r="AM5" i="1"/>
  <c r="BB9" i="1"/>
  <c r="BB3" i="1"/>
  <c r="AM10" i="1"/>
  <c r="AL3" i="1"/>
  <c r="Z115" i="1"/>
  <c r="AA115" i="1"/>
  <c r="AB115" i="1"/>
  <c r="AC115" i="1"/>
  <c r="AD115" i="1"/>
  <c r="AE115" i="1"/>
  <c r="D11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4" i="1"/>
  <c r="E3" i="1"/>
  <c r="I115" i="1"/>
  <c r="H115" i="1"/>
  <c r="G115" i="1"/>
  <c r="F115" i="1"/>
  <c r="BQ10" i="1" l="1"/>
  <c r="G114" i="1"/>
  <c r="U115" i="1" s="1"/>
  <c r="H114" i="1"/>
  <c r="V115" i="1" s="1"/>
  <c r="I114" i="1"/>
  <c r="W115" i="1" s="1"/>
  <c r="J114" i="1"/>
  <c r="U3" i="1"/>
  <c r="AL94" i="1"/>
  <c r="AL68" i="1"/>
  <c r="AL57" i="1"/>
  <c r="AL10" i="1"/>
  <c r="T115" i="1" l="1"/>
  <c r="T114" i="1"/>
  <c r="AM94" i="1"/>
  <c r="BQ94" i="1" s="1"/>
  <c r="AM68" i="1"/>
  <c r="BQ68" i="1" s="1"/>
  <c r="AM57" i="1"/>
  <c r="BQ57" i="1" s="1"/>
  <c r="T86" i="1" l="1"/>
  <c r="AL9" i="1" l="1"/>
  <c r="AG114" i="1" l="1"/>
  <c r="T96" i="1" l="1"/>
  <c r="BB5" i="1" l="1"/>
  <c r="BB6" i="1"/>
  <c r="BB7" i="1"/>
  <c r="BB97" i="1" s="1"/>
  <c r="BQ97" i="1" s="1"/>
  <c r="BB12" i="1"/>
  <c r="BB13" i="1"/>
  <c r="BB14" i="1"/>
  <c r="BB16" i="1"/>
  <c r="BB17" i="1"/>
  <c r="BB18" i="1"/>
  <c r="BB20" i="1"/>
  <c r="V114" i="1" l="1"/>
  <c r="W114" i="1"/>
  <c r="X114" i="1"/>
  <c r="Y114" i="1"/>
  <c r="Z114" i="1"/>
  <c r="AB114" i="1"/>
  <c r="AC114" i="1"/>
  <c r="AD114" i="1"/>
  <c r="AE114" i="1"/>
  <c r="AL6" i="1"/>
  <c r="AA114" i="1" l="1"/>
  <c r="S114" i="1" s="1"/>
  <c r="U114" i="1"/>
  <c r="AL5" i="1" l="1"/>
  <c r="AL7" i="1"/>
  <c r="AL8" i="1"/>
  <c r="AL12" i="1"/>
  <c r="AL13" i="1"/>
  <c r="AL14" i="1"/>
  <c r="AL16" i="1"/>
  <c r="AL17" i="1"/>
  <c r="AL18"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50" i="1"/>
  <c r="AL51" i="1"/>
  <c r="AL52" i="1"/>
  <c r="AL53" i="1"/>
  <c r="AL54" i="1"/>
  <c r="AL55" i="1"/>
  <c r="AL56" i="1"/>
  <c r="AL58" i="1"/>
  <c r="AL59" i="1"/>
  <c r="AL60" i="1"/>
  <c r="AL61" i="1"/>
  <c r="AL62" i="1"/>
  <c r="AL63" i="1"/>
  <c r="AL64" i="1"/>
  <c r="AL65" i="1"/>
  <c r="AL66" i="1"/>
  <c r="AL67"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5" i="1"/>
  <c r="AL96" i="1"/>
  <c r="CD78" i="1" l="1"/>
  <c r="AN97" i="1"/>
  <c r="BR97" i="1" s="1"/>
  <c r="CF92" i="1"/>
  <c r="CD92" i="1"/>
  <c r="CF81" i="1"/>
  <c r="CD81" i="1"/>
  <c r="CF43" i="1"/>
  <c r="CD43" i="1"/>
  <c r="CF88" i="1"/>
  <c r="CD88" i="1"/>
  <c r="CD74" i="1"/>
  <c r="CF74" i="1"/>
  <c r="CF73" i="1"/>
  <c r="CD73" i="1"/>
  <c r="CF48" i="1"/>
  <c r="CD48" i="1"/>
  <c r="CF93" i="1"/>
  <c r="CD93" i="1"/>
  <c r="CF56" i="1"/>
  <c r="CD56" i="1"/>
  <c r="CF47" i="1"/>
  <c r="CD47" i="1"/>
  <c r="CD42" i="1"/>
  <c r="CF42" i="1"/>
  <c r="CD30" i="1"/>
  <c r="CF30" i="1"/>
  <c r="CD14" i="1"/>
  <c r="CF14" i="1"/>
  <c r="CD6" i="1"/>
  <c r="CF6" i="1"/>
  <c r="CD94" i="1"/>
  <c r="CF94" i="1"/>
  <c r="CF89" i="1"/>
  <c r="CD89" i="1"/>
  <c r="CD66" i="1"/>
  <c r="CF66" i="1"/>
  <c r="CF63" i="1"/>
  <c r="CD63" i="1"/>
  <c r="CD62" i="1"/>
  <c r="CF62" i="1"/>
  <c r="CF57" i="1"/>
  <c r="CD57" i="1"/>
  <c r="CD50" i="1"/>
  <c r="CF50" i="1"/>
  <c r="CF49" i="1"/>
  <c r="CD49" i="1"/>
  <c r="CF28" i="1"/>
  <c r="CD28" i="1"/>
  <c r="CF27" i="1"/>
  <c r="CD27" i="1"/>
  <c r="CD26" i="1"/>
  <c r="CF26" i="1"/>
  <c r="CF25" i="1"/>
  <c r="CD25" i="1"/>
  <c r="CD22" i="1"/>
  <c r="CF22" i="1"/>
  <c r="CF16" i="1"/>
  <c r="CD16" i="1"/>
  <c r="CF8" i="1"/>
  <c r="CD8" i="1"/>
  <c r="CD7" i="1"/>
  <c r="CF7" i="1"/>
  <c r="CD90" i="1"/>
  <c r="CF90" i="1"/>
  <c r="CF75" i="1"/>
  <c r="CD75" i="1"/>
  <c r="CF68" i="1"/>
  <c r="CD68" i="1"/>
  <c r="CF67" i="1"/>
  <c r="CD67" i="1"/>
  <c r="CF21" i="1"/>
  <c r="CD21" i="1"/>
  <c r="CF17" i="1"/>
  <c r="CD17" i="1"/>
  <c r="CF91" i="1"/>
  <c r="CD91" i="1"/>
  <c r="CF53" i="1"/>
  <c r="CD53" i="1"/>
  <c r="CF52" i="1"/>
  <c r="CD52" i="1"/>
  <c r="CF51" i="1"/>
  <c r="CD51" i="1"/>
  <c r="CD34" i="1"/>
  <c r="CF34" i="1"/>
  <c r="CF33" i="1"/>
  <c r="CD33" i="1"/>
  <c r="CF32" i="1"/>
  <c r="CD32" i="1"/>
  <c r="CD31" i="1"/>
  <c r="CF31" i="1"/>
  <c r="CF65" i="1"/>
  <c r="CD65" i="1"/>
  <c r="CF44" i="1"/>
  <c r="CD44" i="1"/>
  <c r="CF37" i="1"/>
  <c r="CD37" i="1"/>
  <c r="CF36" i="1"/>
  <c r="CD36" i="1"/>
  <c r="CF13" i="1"/>
  <c r="CD13" i="1"/>
  <c r="CF83" i="1"/>
  <c r="CD83" i="1"/>
  <c r="CF76" i="1"/>
  <c r="CD76" i="1"/>
  <c r="CF45" i="1"/>
  <c r="CD45" i="1"/>
  <c r="CF40" i="1"/>
  <c r="CD40" i="1"/>
  <c r="CD39" i="1"/>
  <c r="CF39" i="1"/>
  <c r="CD38" i="1"/>
  <c r="CF38" i="1"/>
  <c r="CF9" i="1"/>
  <c r="CD9" i="1"/>
  <c r="CF35" i="1"/>
  <c r="CD35" i="1"/>
  <c r="CD4" i="1"/>
  <c r="CE98" i="1" s="1"/>
  <c r="CF4" i="1"/>
  <c r="CG98" i="1" s="1"/>
  <c r="CF96" i="1"/>
  <c r="CD96" i="1"/>
  <c r="CF95" i="1"/>
  <c r="CD95" i="1"/>
  <c r="CF84" i="1"/>
  <c r="CD84" i="1"/>
  <c r="CF77" i="1"/>
  <c r="CD77" i="1"/>
  <c r="CF61" i="1"/>
  <c r="CD61" i="1"/>
  <c r="CF60" i="1"/>
  <c r="CD60" i="1"/>
  <c r="CF59" i="1"/>
  <c r="CD59" i="1"/>
  <c r="CD58" i="1"/>
  <c r="CF58" i="1"/>
  <c r="CD46" i="1"/>
  <c r="CF46" i="1"/>
  <c r="CD23" i="1"/>
  <c r="CF23" i="1"/>
  <c r="CD82" i="1"/>
  <c r="CF82" i="1"/>
  <c r="CF64" i="1"/>
  <c r="CD64" i="1"/>
  <c r="CF29" i="1"/>
  <c r="CD29" i="1"/>
  <c r="CD10" i="1"/>
  <c r="CF10" i="1"/>
  <c r="CF5" i="1"/>
  <c r="CD5" i="1"/>
  <c r="CF87" i="1"/>
  <c r="CD87" i="1"/>
  <c r="CD86" i="1"/>
  <c r="CF86" i="1"/>
  <c r="CF85" i="1"/>
  <c r="CD85" i="1"/>
  <c r="CF80" i="1"/>
  <c r="CD80" i="1"/>
  <c r="CF79" i="1"/>
  <c r="CD79" i="1"/>
  <c r="CF78" i="1"/>
  <c r="CF69" i="1"/>
  <c r="CD69" i="1"/>
  <c r="CD54" i="1"/>
  <c r="CF54" i="1"/>
  <c r="CF24" i="1"/>
  <c r="CD24" i="1"/>
  <c r="AM12" i="1"/>
  <c r="BQ12" i="1" s="1"/>
  <c r="AM72" i="1"/>
  <c r="BQ72" i="1" s="1"/>
  <c r="AM71" i="1"/>
  <c r="BQ71" i="1" s="1"/>
  <c r="AM70" i="1"/>
  <c r="BQ70" i="1" s="1"/>
  <c r="AM55" i="1"/>
  <c r="BQ55" i="1" s="1"/>
  <c r="AM41" i="1"/>
  <c r="BQ41" i="1" s="1"/>
  <c r="AM20" i="1"/>
  <c r="BQ20" i="1" s="1"/>
  <c r="AM18" i="1"/>
  <c r="BQ18" i="1" s="1"/>
  <c r="AM13" i="1"/>
  <c r="BQ13" i="1" s="1"/>
  <c r="AM93" i="1"/>
  <c r="BQ93" i="1" s="1"/>
  <c r="AM92" i="1"/>
  <c r="BQ92" i="1" s="1"/>
  <c r="AM81" i="1"/>
  <c r="BQ81" i="1" s="1"/>
  <c r="AM56" i="1"/>
  <c r="BQ56" i="1" s="1"/>
  <c r="AM47" i="1"/>
  <c r="BQ47" i="1" s="1"/>
  <c r="AM43" i="1"/>
  <c r="BQ43" i="1" s="1"/>
  <c r="AM42" i="1"/>
  <c r="BQ42" i="1" s="1"/>
  <c r="AM30" i="1"/>
  <c r="BQ30" i="1" s="1"/>
  <c r="AM22" i="1"/>
  <c r="BQ22" i="1" s="1"/>
  <c r="AM21" i="1"/>
  <c r="BQ21" i="1" s="1"/>
  <c r="AP97" i="1"/>
  <c r="BT97" i="1" s="1"/>
  <c r="AM88" i="1"/>
  <c r="BQ88" i="1" s="1"/>
  <c r="AM74" i="1"/>
  <c r="BQ74" i="1" s="1"/>
  <c r="AM73" i="1"/>
  <c r="BQ73" i="1" s="1"/>
  <c r="AM48" i="1"/>
  <c r="BQ48" i="1" s="1"/>
  <c r="AQ97" i="1"/>
  <c r="BU97" i="1" s="1"/>
  <c r="AM14" i="1"/>
  <c r="BQ14" i="1" s="1"/>
  <c r="AM6" i="1"/>
  <c r="BQ6" i="1" s="1"/>
  <c r="AM89" i="1"/>
  <c r="BQ89" i="1" s="1"/>
  <c r="AM66" i="1"/>
  <c r="BQ66" i="1" s="1"/>
  <c r="AM63" i="1"/>
  <c r="BQ63" i="1" s="1"/>
  <c r="AM62" i="1"/>
  <c r="BQ62" i="1" s="1"/>
  <c r="AM50" i="1"/>
  <c r="BQ50" i="1" s="1"/>
  <c r="AM28" i="1"/>
  <c r="BQ28" i="1" s="1"/>
  <c r="AM27" i="1"/>
  <c r="BQ27" i="1" s="1"/>
  <c r="BQ26" i="1"/>
  <c r="AM25" i="1"/>
  <c r="BQ25" i="1" s="1"/>
  <c r="AM16" i="1"/>
  <c r="BQ16" i="1" s="1"/>
  <c r="AM8" i="1"/>
  <c r="BQ8" i="1" s="1"/>
  <c r="AM7" i="1"/>
  <c r="BQ7" i="1" s="1"/>
  <c r="AM90" i="1"/>
  <c r="BQ90" i="1" s="1"/>
  <c r="AM75" i="1"/>
  <c r="BQ75" i="1" s="1"/>
  <c r="AM67" i="1"/>
  <c r="BQ67" i="1" s="1"/>
  <c r="AM91" i="1"/>
  <c r="BQ91" i="1" s="1"/>
  <c r="AM53" i="1"/>
  <c r="BQ53" i="1" s="1"/>
  <c r="AM52" i="1"/>
  <c r="BQ52" i="1" s="1"/>
  <c r="AM51" i="1"/>
  <c r="BQ51" i="1" s="1"/>
  <c r="AM34" i="1"/>
  <c r="BQ34" i="1" s="1"/>
  <c r="AM33" i="1"/>
  <c r="BQ33" i="1" s="1"/>
  <c r="AM32" i="1"/>
  <c r="BQ32" i="1" s="1"/>
  <c r="AM31" i="1"/>
  <c r="BQ31" i="1" s="1"/>
  <c r="AM9" i="1"/>
  <c r="BQ9" i="1" s="1"/>
  <c r="AM82" i="1"/>
  <c r="BQ82" i="1" s="1"/>
  <c r="AM64" i="1"/>
  <c r="BQ64" i="1" s="1"/>
  <c r="AM35" i="1"/>
  <c r="BQ35" i="1" s="1"/>
  <c r="AM29" i="1"/>
  <c r="BQ29" i="1" s="1"/>
  <c r="AO97" i="1"/>
  <c r="BS97" i="1" s="1"/>
  <c r="AM65" i="1"/>
  <c r="BQ65" i="1" s="1"/>
  <c r="AM44" i="1"/>
  <c r="BQ44" i="1" s="1"/>
  <c r="AM37" i="1"/>
  <c r="BQ37" i="1" s="1"/>
  <c r="AM36" i="1"/>
  <c r="BQ36" i="1" s="1"/>
  <c r="AM17" i="1"/>
  <c r="BQ17" i="1" s="1"/>
  <c r="AM83" i="1"/>
  <c r="BQ83" i="1" s="1"/>
  <c r="AM76" i="1"/>
  <c r="BQ76" i="1" s="1"/>
  <c r="AM45" i="1"/>
  <c r="BQ45" i="1" s="1"/>
  <c r="AM40" i="1"/>
  <c r="BQ40" i="1" s="1"/>
  <c r="AM39" i="1"/>
  <c r="BQ39" i="1" s="1"/>
  <c r="AM38" i="1"/>
  <c r="BQ38" i="1" s="1"/>
  <c r="AM4" i="1"/>
  <c r="BQ4" i="1" s="1"/>
  <c r="AM96" i="1"/>
  <c r="BQ96" i="1" s="1"/>
  <c r="AM95" i="1"/>
  <c r="BQ95" i="1" s="1"/>
  <c r="AM84" i="1"/>
  <c r="BQ84" i="1" s="1"/>
  <c r="AM77" i="1"/>
  <c r="BQ77" i="1" s="1"/>
  <c r="AM61" i="1"/>
  <c r="BQ61" i="1" s="1"/>
  <c r="AM60" i="1"/>
  <c r="BQ60" i="1" s="1"/>
  <c r="AM59" i="1"/>
  <c r="BQ59" i="1" s="1"/>
  <c r="AM58" i="1"/>
  <c r="BQ58" i="1" s="1"/>
  <c r="AM46" i="1"/>
  <c r="BQ46" i="1" s="1"/>
  <c r="AM23" i="1"/>
  <c r="BQ23" i="1" s="1"/>
  <c r="AM87" i="1"/>
  <c r="BQ87" i="1" s="1"/>
  <c r="AM86" i="1"/>
  <c r="BQ86" i="1" s="1"/>
  <c r="AM85" i="1"/>
  <c r="BQ85" i="1" s="1"/>
  <c r="AM80" i="1"/>
  <c r="BQ80" i="1" s="1"/>
  <c r="AM79" i="1"/>
  <c r="BQ79" i="1" s="1"/>
  <c r="AM78" i="1"/>
  <c r="BQ78" i="1" s="1"/>
  <c r="AM69" i="1"/>
  <c r="BQ69" i="1" s="1"/>
  <c r="AM54" i="1"/>
  <c r="BQ54" i="1" s="1"/>
  <c r="AM24" i="1"/>
  <c r="BQ24" i="1" s="1"/>
  <c r="AM97" i="1" l="1"/>
  <c r="CF12" i="1"/>
  <c r="CD12" i="1"/>
  <c r="CF41" i="1"/>
  <c r="CD41" i="1"/>
  <c r="CD20" i="1"/>
  <c r="CF20" i="1"/>
  <c r="CD3" i="1"/>
  <c r="CF55" i="1"/>
  <c r="CD55" i="1"/>
  <c r="CF3" i="1"/>
  <c r="CD18" i="1"/>
  <c r="CF18" i="1"/>
  <c r="CD70" i="1"/>
  <c r="CF70" i="1"/>
  <c r="CF72" i="1"/>
  <c r="CD72" i="1"/>
  <c r="CF71" i="1"/>
  <c r="CD71" i="1"/>
  <c r="T4" i="1"/>
  <c r="U4" i="1"/>
  <c r="V4" i="1"/>
  <c r="W4" i="1"/>
  <c r="X4" i="1"/>
  <c r="Y4" i="1"/>
  <c r="Z4" i="1"/>
  <c r="AA4" i="1"/>
  <c r="AB4" i="1"/>
  <c r="AC4" i="1"/>
  <c r="AD4" i="1"/>
  <c r="AE4" i="1"/>
  <c r="T5" i="1"/>
  <c r="U5" i="1"/>
  <c r="V5" i="1"/>
  <c r="W5" i="1"/>
  <c r="X5" i="1"/>
  <c r="Y5" i="1"/>
  <c r="Z5" i="1"/>
  <c r="AA5" i="1"/>
  <c r="AB5" i="1"/>
  <c r="AC5" i="1"/>
  <c r="AD5" i="1"/>
  <c r="AE5" i="1"/>
  <c r="T6" i="1"/>
  <c r="U6" i="1"/>
  <c r="V6" i="1"/>
  <c r="W6" i="1"/>
  <c r="X6" i="1"/>
  <c r="Y6" i="1"/>
  <c r="Z6" i="1"/>
  <c r="AA6" i="1"/>
  <c r="AB6" i="1"/>
  <c r="AC6" i="1"/>
  <c r="AD6" i="1"/>
  <c r="AE6" i="1"/>
  <c r="T7" i="1"/>
  <c r="U7" i="1"/>
  <c r="V7" i="1"/>
  <c r="W7" i="1"/>
  <c r="X7" i="1"/>
  <c r="Y7" i="1"/>
  <c r="Z7" i="1"/>
  <c r="AA7" i="1"/>
  <c r="AB7" i="1"/>
  <c r="AC7" i="1"/>
  <c r="AD7" i="1"/>
  <c r="AE7" i="1"/>
  <c r="T8" i="1"/>
  <c r="U8" i="1"/>
  <c r="V8" i="1"/>
  <c r="W8" i="1"/>
  <c r="X8" i="1"/>
  <c r="Y8" i="1"/>
  <c r="Z8" i="1"/>
  <c r="AA8" i="1"/>
  <c r="AB8" i="1"/>
  <c r="AC8" i="1"/>
  <c r="AD8" i="1"/>
  <c r="AE8" i="1"/>
  <c r="T9" i="1"/>
  <c r="U9" i="1"/>
  <c r="V9" i="1"/>
  <c r="W9" i="1"/>
  <c r="X9" i="1"/>
  <c r="Y9" i="1"/>
  <c r="Z9" i="1"/>
  <c r="AA9" i="1"/>
  <c r="AB9" i="1"/>
  <c r="AC9" i="1"/>
  <c r="AD9" i="1"/>
  <c r="AE9" i="1"/>
  <c r="T10" i="1"/>
  <c r="U10" i="1"/>
  <c r="V10" i="1"/>
  <c r="W10" i="1"/>
  <c r="X10" i="1"/>
  <c r="Y10" i="1"/>
  <c r="Z10" i="1"/>
  <c r="AA10" i="1"/>
  <c r="AB10" i="1"/>
  <c r="AC10" i="1"/>
  <c r="AD10" i="1"/>
  <c r="AE10" i="1"/>
  <c r="T11" i="1"/>
  <c r="U11" i="1"/>
  <c r="V11" i="1"/>
  <c r="W11" i="1"/>
  <c r="X11" i="1"/>
  <c r="Y11" i="1"/>
  <c r="Z11" i="1"/>
  <c r="AA11" i="1"/>
  <c r="AB11" i="1"/>
  <c r="AC11" i="1"/>
  <c r="AD11" i="1"/>
  <c r="AE11" i="1"/>
  <c r="T12" i="1"/>
  <c r="U12" i="1"/>
  <c r="V12" i="1"/>
  <c r="W12" i="1"/>
  <c r="X12" i="1"/>
  <c r="Y12" i="1"/>
  <c r="Z12" i="1"/>
  <c r="AA12" i="1"/>
  <c r="AB12" i="1"/>
  <c r="AC12" i="1"/>
  <c r="AD12" i="1"/>
  <c r="AE12" i="1"/>
  <c r="T13" i="1"/>
  <c r="U13" i="1"/>
  <c r="V13" i="1"/>
  <c r="W13" i="1"/>
  <c r="X13" i="1"/>
  <c r="Y13" i="1"/>
  <c r="Z13" i="1"/>
  <c r="AA13" i="1"/>
  <c r="AB13" i="1"/>
  <c r="AC13" i="1"/>
  <c r="AD13" i="1"/>
  <c r="AE13" i="1"/>
  <c r="T14" i="1"/>
  <c r="U14" i="1"/>
  <c r="V14" i="1"/>
  <c r="W14" i="1"/>
  <c r="X14" i="1"/>
  <c r="Y14" i="1"/>
  <c r="Z14" i="1"/>
  <c r="AA14" i="1"/>
  <c r="AB14" i="1"/>
  <c r="AC14" i="1"/>
  <c r="AD14" i="1"/>
  <c r="AE14" i="1"/>
  <c r="T15" i="1"/>
  <c r="U15" i="1"/>
  <c r="V15" i="1"/>
  <c r="W15" i="1"/>
  <c r="X15" i="1"/>
  <c r="Y15" i="1"/>
  <c r="Z15" i="1"/>
  <c r="AA15" i="1"/>
  <c r="AB15" i="1"/>
  <c r="AC15" i="1"/>
  <c r="AD15" i="1"/>
  <c r="AE15" i="1"/>
  <c r="T16" i="1"/>
  <c r="U16" i="1"/>
  <c r="V16" i="1"/>
  <c r="W16" i="1"/>
  <c r="X16" i="1"/>
  <c r="Y16" i="1"/>
  <c r="Z16" i="1"/>
  <c r="AA16" i="1"/>
  <c r="AB16" i="1"/>
  <c r="AC16" i="1"/>
  <c r="AD16" i="1"/>
  <c r="AE16" i="1"/>
  <c r="T17" i="1"/>
  <c r="U17" i="1"/>
  <c r="V17" i="1"/>
  <c r="W17" i="1"/>
  <c r="X17" i="1"/>
  <c r="Y17" i="1"/>
  <c r="Z17" i="1"/>
  <c r="AA17" i="1"/>
  <c r="AB17" i="1"/>
  <c r="AC17" i="1"/>
  <c r="AD17" i="1"/>
  <c r="AE17" i="1"/>
  <c r="T18" i="1"/>
  <c r="U18" i="1"/>
  <c r="V18" i="1"/>
  <c r="W18" i="1"/>
  <c r="X18" i="1"/>
  <c r="Y18" i="1"/>
  <c r="Z18" i="1"/>
  <c r="AA18" i="1"/>
  <c r="AB18" i="1"/>
  <c r="AC18" i="1"/>
  <c r="AD18" i="1"/>
  <c r="AE18" i="1"/>
  <c r="T19" i="1"/>
  <c r="U19" i="1"/>
  <c r="V19" i="1"/>
  <c r="W19" i="1"/>
  <c r="X19" i="1"/>
  <c r="Y19" i="1"/>
  <c r="Z19" i="1"/>
  <c r="AA19" i="1"/>
  <c r="AB19" i="1"/>
  <c r="AC19" i="1"/>
  <c r="AD19" i="1"/>
  <c r="AE19" i="1"/>
  <c r="T20" i="1"/>
  <c r="U20" i="1"/>
  <c r="V20" i="1"/>
  <c r="W20" i="1"/>
  <c r="X20" i="1"/>
  <c r="Y20" i="1"/>
  <c r="Z20" i="1"/>
  <c r="AA20" i="1"/>
  <c r="AB20" i="1"/>
  <c r="AC20" i="1"/>
  <c r="AD20" i="1"/>
  <c r="AE20" i="1"/>
  <c r="T21" i="1"/>
  <c r="U21" i="1"/>
  <c r="V21" i="1"/>
  <c r="W21" i="1"/>
  <c r="X21" i="1"/>
  <c r="Y21" i="1"/>
  <c r="Z21" i="1"/>
  <c r="AA21" i="1"/>
  <c r="AB21" i="1"/>
  <c r="AC21" i="1"/>
  <c r="AD21" i="1"/>
  <c r="AE21" i="1"/>
  <c r="T22" i="1"/>
  <c r="U22" i="1"/>
  <c r="V22" i="1"/>
  <c r="W22" i="1"/>
  <c r="X22" i="1"/>
  <c r="Y22" i="1"/>
  <c r="Z22" i="1"/>
  <c r="AA22" i="1"/>
  <c r="AB22" i="1"/>
  <c r="AC22" i="1"/>
  <c r="AD22" i="1"/>
  <c r="AE22" i="1"/>
  <c r="T23" i="1"/>
  <c r="U23" i="1"/>
  <c r="V23" i="1"/>
  <c r="W23" i="1"/>
  <c r="X23" i="1"/>
  <c r="Y23" i="1"/>
  <c r="Z23" i="1"/>
  <c r="AA23" i="1"/>
  <c r="AB23" i="1"/>
  <c r="AC23" i="1"/>
  <c r="AD23" i="1"/>
  <c r="AE23" i="1"/>
  <c r="T24" i="1"/>
  <c r="U24" i="1"/>
  <c r="V24" i="1"/>
  <c r="W24" i="1"/>
  <c r="X24" i="1"/>
  <c r="Y24" i="1"/>
  <c r="Z24" i="1"/>
  <c r="AA24" i="1"/>
  <c r="AB24" i="1"/>
  <c r="AC24" i="1"/>
  <c r="AD24" i="1"/>
  <c r="AE24" i="1"/>
  <c r="T25" i="1"/>
  <c r="U25" i="1"/>
  <c r="V25" i="1"/>
  <c r="W25" i="1"/>
  <c r="X25" i="1"/>
  <c r="Y25" i="1"/>
  <c r="Z25" i="1"/>
  <c r="AA25" i="1"/>
  <c r="AB25" i="1"/>
  <c r="AC25" i="1"/>
  <c r="AD25" i="1"/>
  <c r="AE25" i="1"/>
  <c r="T26" i="1"/>
  <c r="U26" i="1"/>
  <c r="V26" i="1"/>
  <c r="W26" i="1"/>
  <c r="X26" i="1"/>
  <c r="Y26" i="1"/>
  <c r="Z26" i="1"/>
  <c r="AA26" i="1"/>
  <c r="AB26" i="1"/>
  <c r="AC26" i="1"/>
  <c r="AD26" i="1"/>
  <c r="AE26" i="1"/>
  <c r="T27" i="1"/>
  <c r="U27" i="1"/>
  <c r="V27" i="1"/>
  <c r="W27" i="1"/>
  <c r="X27" i="1"/>
  <c r="Y27" i="1"/>
  <c r="Z27" i="1"/>
  <c r="AA27" i="1"/>
  <c r="AB27" i="1"/>
  <c r="AC27" i="1"/>
  <c r="AD27" i="1"/>
  <c r="AE27" i="1"/>
  <c r="T28" i="1"/>
  <c r="U28" i="1"/>
  <c r="V28" i="1"/>
  <c r="W28" i="1"/>
  <c r="X28" i="1"/>
  <c r="Y28" i="1"/>
  <c r="Z28" i="1"/>
  <c r="AA28" i="1"/>
  <c r="AB28" i="1"/>
  <c r="AC28" i="1"/>
  <c r="AD28" i="1"/>
  <c r="AE28" i="1"/>
  <c r="T29" i="1"/>
  <c r="U29" i="1"/>
  <c r="V29" i="1"/>
  <c r="W29" i="1"/>
  <c r="X29" i="1"/>
  <c r="Y29" i="1"/>
  <c r="Z29" i="1"/>
  <c r="AA29" i="1"/>
  <c r="AB29" i="1"/>
  <c r="AC29" i="1"/>
  <c r="AD29" i="1"/>
  <c r="AE29" i="1"/>
  <c r="T30" i="1"/>
  <c r="U30" i="1"/>
  <c r="V30" i="1"/>
  <c r="W30" i="1"/>
  <c r="X30" i="1"/>
  <c r="Y30" i="1"/>
  <c r="Z30" i="1"/>
  <c r="AA30" i="1"/>
  <c r="AB30" i="1"/>
  <c r="AC30" i="1"/>
  <c r="AD30" i="1"/>
  <c r="AE30" i="1"/>
  <c r="T31" i="1"/>
  <c r="U31" i="1"/>
  <c r="V31" i="1"/>
  <c r="W31" i="1"/>
  <c r="X31" i="1"/>
  <c r="Y31" i="1"/>
  <c r="Z31" i="1"/>
  <c r="AA31" i="1"/>
  <c r="AB31" i="1"/>
  <c r="AC31" i="1"/>
  <c r="AD31" i="1"/>
  <c r="AE31" i="1"/>
  <c r="T32" i="1"/>
  <c r="U32" i="1"/>
  <c r="V32" i="1"/>
  <c r="W32" i="1"/>
  <c r="X32" i="1"/>
  <c r="Y32" i="1"/>
  <c r="Z32" i="1"/>
  <c r="AA32" i="1"/>
  <c r="AB32" i="1"/>
  <c r="AC32" i="1"/>
  <c r="AD32" i="1"/>
  <c r="AE32" i="1"/>
  <c r="T33" i="1"/>
  <c r="U33" i="1"/>
  <c r="V33" i="1"/>
  <c r="W33" i="1"/>
  <c r="X33" i="1"/>
  <c r="Y33" i="1"/>
  <c r="Z33" i="1"/>
  <c r="AA33" i="1"/>
  <c r="AB33" i="1"/>
  <c r="AC33" i="1"/>
  <c r="AD33" i="1"/>
  <c r="AE33" i="1"/>
  <c r="T34" i="1"/>
  <c r="U34" i="1"/>
  <c r="V34" i="1"/>
  <c r="W34" i="1"/>
  <c r="X34" i="1"/>
  <c r="Y34" i="1"/>
  <c r="Z34" i="1"/>
  <c r="AA34" i="1"/>
  <c r="AB34" i="1"/>
  <c r="AC34" i="1"/>
  <c r="AD34" i="1"/>
  <c r="AE34" i="1"/>
  <c r="T35" i="1"/>
  <c r="U35" i="1"/>
  <c r="V35" i="1"/>
  <c r="W35" i="1"/>
  <c r="X35" i="1"/>
  <c r="Y35" i="1"/>
  <c r="Z35" i="1"/>
  <c r="AA35" i="1"/>
  <c r="AB35" i="1"/>
  <c r="AC35" i="1"/>
  <c r="AD35" i="1"/>
  <c r="AE35" i="1"/>
  <c r="T36" i="1"/>
  <c r="U36" i="1"/>
  <c r="V36" i="1"/>
  <c r="W36" i="1"/>
  <c r="X36" i="1"/>
  <c r="Y36" i="1"/>
  <c r="Z36" i="1"/>
  <c r="AA36" i="1"/>
  <c r="AB36" i="1"/>
  <c r="AC36" i="1"/>
  <c r="AD36" i="1"/>
  <c r="AE36" i="1"/>
  <c r="T37" i="1"/>
  <c r="U37" i="1"/>
  <c r="V37" i="1"/>
  <c r="W37" i="1"/>
  <c r="X37" i="1"/>
  <c r="Y37" i="1"/>
  <c r="Z37" i="1"/>
  <c r="AA37" i="1"/>
  <c r="AB37" i="1"/>
  <c r="AC37" i="1"/>
  <c r="AD37" i="1"/>
  <c r="AE37" i="1"/>
  <c r="T38" i="1"/>
  <c r="U38" i="1"/>
  <c r="V38" i="1"/>
  <c r="W38" i="1"/>
  <c r="X38" i="1"/>
  <c r="Y38" i="1"/>
  <c r="Z38" i="1"/>
  <c r="AA38" i="1"/>
  <c r="AB38" i="1"/>
  <c r="AC38" i="1"/>
  <c r="AD38" i="1"/>
  <c r="AE38" i="1"/>
  <c r="T39" i="1"/>
  <c r="U39" i="1"/>
  <c r="V39" i="1"/>
  <c r="W39" i="1"/>
  <c r="X39" i="1"/>
  <c r="Y39" i="1"/>
  <c r="Z39" i="1"/>
  <c r="AA39" i="1"/>
  <c r="AB39" i="1"/>
  <c r="AC39" i="1"/>
  <c r="AD39" i="1"/>
  <c r="AE39" i="1"/>
  <c r="T40" i="1"/>
  <c r="U40" i="1"/>
  <c r="V40" i="1"/>
  <c r="W40" i="1"/>
  <c r="X40" i="1"/>
  <c r="Y40" i="1"/>
  <c r="Z40" i="1"/>
  <c r="AA40" i="1"/>
  <c r="AB40" i="1"/>
  <c r="AC40" i="1"/>
  <c r="AD40" i="1"/>
  <c r="AE40" i="1"/>
  <c r="T41" i="1"/>
  <c r="U41" i="1"/>
  <c r="V41" i="1"/>
  <c r="W41" i="1"/>
  <c r="X41" i="1"/>
  <c r="Y41" i="1"/>
  <c r="Z41" i="1"/>
  <c r="AA41" i="1"/>
  <c r="AB41" i="1"/>
  <c r="AC41" i="1"/>
  <c r="AD41" i="1"/>
  <c r="AE41" i="1"/>
  <c r="T42" i="1"/>
  <c r="U42" i="1"/>
  <c r="V42" i="1"/>
  <c r="W42" i="1"/>
  <c r="X42" i="1"/>
  <c r="Y42" i="1"/>
  <c r="Z42" i="1"/>
  <c r="AA42" i="1"/>
  <c r="AB42" i="1"/>
  <c r="AC42" i="1"/>
  <c r="AD42" i="1"/>
  <c r="AE42" i="1"/>
  <c r="T43" i="1"/>
  <c r="U43" i="1"/>
  <c r="V43" i="1"/>
  <c r="W43" i="1"/>
  <c r="X43" i="1"/>
  <c r="Y43" i="1"/>
  <c r="Z43" i="1"/>
  <c r="AA43" i="1"/>
  <c r="AB43" i="1"/>
  <c r="AC43" i="1"/>
  <c r="AD43" i="1"/>
  <c r="AE43" i="1"/>
  <c r="T44" i="1"/>
  <c r="U44" i="1"/>
  <c r="V44" i="1"/>
  <c r="W44" i="1"/>
  <c r="X44" i="1"/>
  <c r="Y44" i="1"/>
  <c r="Z44" i="1"/>
  <c r="AA44" i="1"/>
  <c r="AB44" i="1"/>
  <c r="AC44" i="1"/>
  <c r="AD44" i="1"/>
  <c r="AE44" i="1"/>
  <c r="T45" i="1"/>
  <c r="U45" i="1"/>
  <c r="V45" i="1"/>
  <c r="W45" i="1"/>
  <c r="X45" i="1"/>
  <c r="Y45" i="1"/>
  <c r="Z45" i="1"/>
  <c r="AA45" i="1"/>
  <c r="AB45" i="1"/>
  <c r="AC45" i="1"/>
  <c r="AD45" i="1"/>
  <c r="AE45" i="1"/>
  <c r="T46" i="1"/>
  <c r="U46" i="1"/>
  <c r="V46" i="1"/>
  <c r="W46" i="1"/>
  <c r="X46" i="1"/>
  <c r="Y46" i="1"/>
  <c r="Z46" i="1"/>
  <c r="AA46" i="1"/>
  <c r="AB46" i="1"/>
  <c r="AC46" i="1"/>
  <c r="AD46" i="1"/>
  <c r="AE46" i="1"/>
  <c r="T47" i="1"/>
  <c r="U47" i="1"/>
  <c r="V47" i="1"/>
  <c r="W47" i="1"/>
  <c r="X47" i="1"/>
  <c r="Y47" i="1"/>
  <c r="Z47" i="1"/>
  <c r="AA47" i="1"/>
  <c r="AB47" i="1"/>
  <c r="AC47" i="1"/>
  <c r="AD47" i="1"/>
  <c r="AE47" i="1"/>
  <c r="T48" i="1"/>
  <c r="U48" i="1"/>
  <c r="V48" i="1"/>
  <c r="W48" i="1"/>
  <c r="X48" i="1"/>
  <c r="Y48" i="1"/>
  <c r="Z48" i="1"/>
  <c r="AA48" i="1"/>
  <c r="AB48" i="1"/>
  <c r="AC48" i="1"/>
  <c r="AD48" i="1"/>
  <c r="AE48" i="1"/>
  <c r="T49" i="1"/>
  <c r="U49" i="1"/>
  <c r="V49" i="1"/>
  <c r="W49" i="1"/>
  <c r="X49" i="1"/>
  <c r="Y49" i="1"/>
  <c r="Z49" i="1"/>
  <c r="AA49" i="1"/>
  <c r="AB49" i="1"/>
  <c r="AC49" i="1"/>
  <c r="AD49" i="1"/>
  <c r="AE49" i="1"/>
  <c r="T50" i="1"/>
  <c r="U50" i="1"/>
  <c r="V50" i="1"/>
  <c r="W50" i="1"/>
  <c r="X50" i="1"/>
  <c r="Y50" i="1"/>
  <c r="Z50" i="1"/>
  <c r="AA50" i="1"/>
  <c r="AB50" i="1"/>
  <c r="AC50" i="1"/>
  <c r="AD50" i="1"/>
  <c r="AE50" i="1"/>
  <c r="T51" i="1"/>
  <c r="U51" i="1"/>
  <c r="V51" i="1"/>
  <c r="W51" i="1"/>
  <c r="X51" i="1"/>
  <c r="Y51" i="1"/>
  <c r="Z51" i="1"/>
  <c r="AA51" i="1"/>
  <c r="AB51" i="1"/>
  <c r="AC51" i="1"/>
  <c r="AD51" i="1"/>
  <c r="AE51" i="1"/>
  <c r="T52" i="1"/>
  <c r="U52" i="1"/>
  <c r="V52" i="1"/>
  <c r="W52" i="1"/>
  <c r="X52" i="1"/>
  <c r="Y52" i="1"/>
  <c r="Z52" i="1"/>
  <c r="AA52" i="1"/>
  <c r="AB52" i="1"/>
  <c r="AC52" i="1"/>
  <c r="AD52" i="1"/>
  <c r="AE52" i="1"/>
  <c r="T53" i="1"/>
  <c r="U53" i="1"/>
  <c r="V53" i="1"/>
  <c r="W53" i="1"/>
  <c r="X53" i="1"/>
  <c r="Y53" i="1"/>
  <c r="Z53" i="1"/>
  <c r="AA53" i="1"/>
  <c r="AB53" i="1"/>
  <c r="AC53" i="1"/>
  <c r="AD53" i="1"/>
  <c r="AE53" i="1"/>
  <c r="T54" i="1"/>
  <c r="U54" i="1"/>
  <c r="V54" i="1"/>
  <c r="W54" i="1"/>
  <c r="X54" i="1"/>
  <c r="Y54" i="1"/>
  <c r="Z54" i="1"/>
  <c r="AA54" i="1"/>
  <c r="AB54" i="1"/>
  <c r="AC54" i="1"/>
  <c r="AD54" i="1"/>
  <c r="AE54" i="1"/>
  <c r="T55" i="1"/>
  <c r="U55" i="1"/>
  <c r="V55" i="1"/>
  <c r="W55" i="1"/>
  <c r="X55" i="1"/>
  <c r="Y55" i="1"/>
  <c r="Z55" i="1"/>
  <c r="AA55" i="1"/>
  <c r="AB55" i="1"/>
  <c r="AC55" i="1"/>
  <c r="AD55" i="1"/>
  <c r="AE55" i="1"/>
  <c r="T56" i="1"/>
  <c r="U56" i="1"/>
  <c r="V56" i="1"/>
  <c r="W56" i="1"/>
  <c r="X56" i="1"/>
  <c r="Y56" i="1"/>
  <c r="Z56" i="1"/>
  <c r="AA56" i="1"/>
  <c r="AB56" i="1"/>
  <c r="AC56" i="1"/>
  <c r="AD56" i="1"/>
  <c r="AE56" i="1"/>
  <c r="T57" i="1"/>
  <c r="U57" i="1"/>
  <c r="V57" i="1"/>
  <c r="W57" i="1"/>
  <c r="X57" i="1"/>
  <c r="Y57" i="1"/>
  <c r="Z57" i="1"/>
  <c r="AA57" i="1"/>
  <c r="AB57" i="1"/>
  <c r="AC57" i="1"/>
  <c r="AD57" i="1"/>
  <c r="AE57" i="1"/>
  <c r="T58" i="1"/>
  <c r="U58" i="1"/>
  <c r="V58" i="1"/>
  <c r="W58" i="1"/>
  <c r="X58" i="1"/>
  <c r="Y58" i="1"/>
  <c r="Z58" i="1"/>
  <c r="AA58" i="1"/>
  <c r="AB58" i="1"/>
  <c r="AC58" i="1"/>
  <c r="AD58" i="1"/>
  <c r="AE58" i="1"/>
  <c r="T59" i="1"/>
  <c r="U59" i="1"/>
  <c r="V59" i="1"/>
  <c r="W59" i="1"/>
  <c r="X59" i="1"/>
  <c r="Y59" i="1"/>
  <c r="Z59" i="1"/>
  <c r="AA59" i="1"/>
  <c r="AB59" i="1"/>
  <c r="AC59" i="1"/>
  <c r="AD59" i="1"/>
  <c r="AE59" i="1"/>
  <c r="T60" i="1"/>
  <c r="U60" i="1"/>
  <c r="V60" i="1"/>
  <c r="W60" i="1"/>
  <c r="X60" i="1"/>
  <c r="Y60" i="1"/>
  <c r="Z60" i="1"/>
  <c r="AA60" i="1"/>
  <c r="AB60" i="1"/>
  <c r="AC60" i="1"/>
  <c r="AD60" i="1"/>
  <c r="AE60" i="1"/>
  <c r="T61" i="1"/>
  <c r="U61" i="1"/>
  <c r="V61" i="1"/>
  <c r="W61" i="1"/>
  <c r="X61" i="1"/>
  <c r="Y61" i="1"/>
  <c r="Z61" i="1"/>
  <c r="AA61" i="1"/>
  <c r="AB61" i="1"/>
  <c r="AC61" i="1"/>
  <c r="AD61" i="1"/>
  <c r="AE61" i="1"/>
  <c r="T62" i="1"/>
  <c r="U62" i="1"/>
  <c r="V62" i="1"/>
  <c r="W62" i="1"/>
  <c r="X62" i="1"/>
  <c r="Y62" i="1"/>
  <c r="Z62" i="1"/>
  <c r="AA62" i="1"/>
  <c r="AB62" i="1"/>
  <c r="AC62" i="1"/>
  <c r="AD62" i="1"/>
  <c r="AE62" i="1"/>
  <c r="T63" i="1"/>
  <c r="U63" i="1"/>
  <c r="V63" i="1"/>
  <c r="W63" i="1"/>
  <c r="X63" i="1"/>
  <c r="Y63" i="1"/>
  <c r="Z63" i="1"/>
  <c r="AA63" i="1"/>
  <c r="AB63" i="1"/>
  <c r="AC63" i="1"/>
  <c r="AD63" i="1"/>
  <c r="AE63" i="1"/>
  <c r="T64" i="1"/>
  <c r="U64" i="1"/>
  <c r="V64" i="1"/>
  <c r="W64" i="1"/>
  <c r="X64" i="1"/>
  <c r="Y64" i="1"/>
  <c r="Z64" i="1"/>
  <c r="AA64" i="1"/>
  <c r="AB64" i="1"/>
  <c r="AC64" i="1"/>
  <c r="AD64" i="1"/>
  <c r="AE64" i="1"/>
  <c r="T65" i="1"/>
  <c r="U65" i="1"/>
  <c r="V65" i="1"/>
  <c r="W65" i="1"/>
  <c r="X65" i="1"/>
  <c r="Y65" i="1"/>
  <c r="Z65" i="1"/>
  <c r="AA65" i="1"/>
  <c r="AB65" i="1"/>
  <c r="AC65" i="1"/>
  <c r="AD65" i="1"/>
  <c r="AE65" i="1"/>
  <c r="T66" i="1"/>
  <c r="U66" i="1"/>
  <c r="V66" i="1"/>
  <c r="W66" i="1"/>
  <c r="X66" i="1"/>
  <c r="Y66" i="1"/>
  <c r="Z66" i="1"/>
  <c r="AA66" i="1"/>
  <c r="AB66" i="1"/>
  <c r="AC66" i="1"/>
  <c r="AD66" i="1"/>
  <c r="AE66" i="1"/>
  <c r="T67" i="1"/>
  <c r="U67" i="1"/>
  <c r="V67" i="1"/>
  <c r="W67" i="1"/>
  <c r="X67" i="1"/>
  <c r="Y67" i="1"/>
  <c r="Z67" i="1"/>
  <c r="AA67" i="1"/>
  <c r="AB67" i="1"/>
  <c r="AC67" i="1"/>
  <c r="AD67" i="1"/>
  <c r="AE67" i="1"/>
  <c r="T68" i="1"/>
  <c r="U68" i="1"/>
  <c r="V68" i="1"/>
  <c r="W68" i="1"/>
  <c r="X68" i="1"/>
  <c r="Y68" i="1"/>
  <c r="Z68" i="1"/>
  <c r="AA68" i="1"/>
  <c r="AB68" i="1"/>
  <c r="AC68" i="1"/>
  <c r="AD68" i="1"/>
  <c r="AE68" i="1"/>
  <c r="T69" i="1"/>
  <c r="U69" i="1"/>
  <c r="V69" i="1"/>
  <c r="W69" i="1"/>
  <c r="X69" i="1"/>
  <c r="Y69" i="1"/>
  <c r="Z69" i="1"/>
  <c r="AA69" i="1"/>
  <c r="AB69" i="1"/>
  <c r="AC69" i="1"/>
  <c r="AD69" i="1"/>
  <c r="AE69" i="1"/>
  <c r="T70" i="1"/>
  <c r="U70" i="1"/>
  <c r="V70" i="1"/>
  <c r="W70" i="1"/>
  <c r="X70" i="1"/>
  <c r="Y70" i="1"/>
  <c r="Z70" i="1"/>
  <c r="AA70" i="1"/>
  <c r="AB70" i="1"/>
  <c r="AC70" i="1"/>
  <c r="AD70" i="1"/>
  <c r="AE70" i="1"/>
  <c r="T71" i="1"/>
  <c r="U71" i="1"/>
  <c r="V71" i="1"/>
  <c r="W71" i="1"/>
  <c r="X71" i="1"/>
  <c r="Y71" i="1"/>
  <c r="Z71" i="1"/>
  <c r="AA71" i="1"/>
  <c r="AB71" i="1"/>
  <c r="AC71" i="1"/>
  <c r="AD71" i="1"/>
  <c r="AE71" i="1"/>
  <c r="T72" i="1"/>
  <c r="U72" i="1"/>
  <c r="V72" i="1"/>
  <c r="W72" i="1"/>
  <c r="X72" i="1"/>
  <c r="Y72" i="1"/>
  <c r="Z72" i="1"/>
  <c r="AA72" i="1"/>
  <c r="AB72" i="1"/>
  <c r="AC72" i="1"/>
  <c r="AD72" i="1"/>
  <c r="AE72" i="1"/>
  <c r="T73" i="1"/>
  <c r="U73" i="1"/>
  <c r="V73" i="1"/>
  <c r="W73" i="1"/>
  <c r="X73" i="1"/>
  <c r="Y73" i="1"/>
  <c r="Z73" i="1"/>
  <c r="AA73" i="1"/>
  <c r="AB73" i="1"/>
  <c r="AC73" i="1"/>
  <c r="AD73" i="1"/>
  <c r="AE73" i="1"/>
  <c r="T74" i="1"/>
  <c r="U74" i="1"/>
  <c r="V74" i="1"/>
  <c r="W74" i="1"/>
  <c r="X74" i="1"/>
  <c r="Y74" i="1"/>
  <c r="Z74" i="1"/>
  <c r="AA74" i="1"/>
  <c r="AB74" i="1"/>
  <c r="AC74" i="1"/>
  <c r="AD74" i="1"/>
  <c r="AE74" i="1"/>
  <c r="T75" i="1"/>
  <c r="U75" i="1"/>
  <c r="V75" i="1"/>
  <c r="W75" i="1"/>
  <c r="X75" i="1"/>
  <c r="Y75" i="1"/>
  <c r="Z75" i="1"/>
  <c r="AA75" i="1"/>
  <c r="AB75" i="1"/>
  <c r="AC75" i="1"/>
  <c r="AD75" i="1"/>
  <c r="AE75" i="1"/>
  <c r="T76" i="1"/>
  <c r="U76" i="1"/>
  <c r="V76" i="1"/>
  <c r="W76" i="1"/>
  <c r="X76" i="1"/>
  <c r="Y76" i="1"/>
  <c r="Z76" i="1"/>
  <c r="AA76" i="1"/>
  <c r="AB76" i="1"/>
  <c r="AC76" i="1"/>
  <c r="AD76" i="1"/>
  <c r="AE76" i="1"/>
  <c r="T77" i="1"/>
  <c r="U77" i="1"/>
  <c r="V77" i="1"/>
  <c r="W77" i="1"/>
  <c r="X77" i="1"/>
  <c r="Y77" i="1"/>
  <c r="Z77" i="1"/>
  <c r="AA77" i="1"/>
  <c r="AB77" i="1"/>
  <c r="AC77" i="1"/>
  <c r="AD77" i="1"/>
  <c r="AE77" i="1"/>
  <c r="T78" i="1"/>
  <c r="U78" i="1"/>
  <c r="V78" i="1"/>
  <c r="W78" i="1"/>
  <c r="X78" i="1"/>
  <c r="Y78" i="1"/>
  <c r="Z78" i="1"/>
  <c r="AA78" i="1"/>
  <c r="AB78" i="1"/>
  <c r="AC78" i="1"/>
  <c r="AD78" i="1"/>
  <c r="AE78" i="1"/>
  <c r="T79" i="1"/>
  <c r="U79" i="1"/>
  <c r="V79" i="1"/>
  <c r="W79" i="1"/>
  <c r="X79" i="1"/>
  <c r="Y79" i="1"/>
  <c r="Z79" i="1"/>
  <c r="AA79" i="1"/>
  <c r="AB79" i="1"/>
  <c r="AC79" i="1"/>
  <c r="AD79" i="1"/>
  <c r="AE79" i="1"/>
  <c r="T80" i="1"/>
  <c r="U80" i="1"/>
  <c r="V80" i="1"/>
  <c r="W80" i="1"/>
  <c r="X80" i="1"/>
  <c r="Y80" i="1"/>
  <c r="Z80" i="1"/>
  <c r="AA80" i="1"/>
  <c r="AB80" i="1"/>
  <c r="AC80" i="1"/>
  <c r="AD80" i="1"/>
  <c r="AE80" i="1"/>
  <c r="T81" i="1"/>
  <c r="U81" i="1"/>
  <c r="V81" i="1"/>
  <c r="W81" i="1"/>
  <c r="X81" i="1"/>
  <c r="Y81" i="1"/>
  <c r="Z81" i="1"/>
  <c r="AA81" i="1"/>
  <c r="AB81" i="1"/>
  <c r="AC81" i="1"/>
  <c r="AD81" i="1"/>
  <c r="AE81" i="1"/>
  <c r="T82" i="1"/>
  <c r="U82" i="1"/>
  <c r="V82" i="1"/>
  <c r="W82" i="1"/>
  <c r="X82" i="1"/>
  <c r="Y82" i="1"/>
  <c r="Z82" i="1"/>
  <c r="AA82" i="1"/>
  <c r="AB82" i="1"/>
  <c r="AC82" i="1"/>
  <c r="AD82" i="1"/>
  <c r="AE82" i="1"/>
  <c r="T83" i="1"/>
  <c r="U83" i="1"/>
  <c r="V83" i="1"/>
  <c r="W83" i="1"/>
  <c r="X83" i="1"/>
  <c r="Y83" i="1"/>
  <c r="Z83" i="1"/>
  <c r="AA83" i="1"/>
  <c r="AB83" i="1"/>
  <c r="AC83" i="1"/>
  <c r="AD83" i="1"/>
  <c r="AE83" i="1"/>
  <c r="T84" i="1"/>
  <c r="U84" i="1"/>
  <c r="V84" i="1"/>
  <c r="W84" i="1"/>
  <c r="X84" i="1"/>
  <c r="Y84" i="1"/>
  <c r="Z84" i="1"/>
  <c r="AA84" i="1"/>
  <c r="AB84" i="1"/>
  <c r="AC84" i="1"/>
  <c r="AD84" i="1"/>
  <c r="AE84" i="1"/>
  <c r="T85" i="1"/>
  <c r="U85" i="1"/>
  <c r="V85" i="1"/>
  <c r="W85" i="1"/>
  <c r="X85" i="1"/>
  <c r="Y85" i="1"/>
  <c r="Z85" i="1"/>
  <c r="AA85" i="1"/>
  <c r="AB85" i="1"/>
  <c r="AC85" i="1"/>
  <c r="AD85" i="1"/>
  <c r="AE85" i="1"/>
  <c r="U86" i="1"/>
  <c r="V86" i="1"/>
  <c r="W86" i="1"/>
  <c r="X86" i="1"/>
  <c r="Y86" i="1"/>
  <c r="Z86" i="1"/>
  <c r="AA86" i="1"/>
  <c r="AB86" i="1"/>
  <c r="AC86" i="1"/>
  <c r="AD86" i="1"/>
  <c r="AE86" i="1"/>
  <c r="T87" i="1"/>
  <c r="U87" i="1"/>
  <c r="V87" i="1"/>
  <c r="W87" i="1"/>
  <c r="X87" i="1"/>
  <c r="Y87" i="1"/>
  <c r="Z87" i="1"/>
  <c r="AA87" i="1"/>
  <c r="AB87" i="1"/>
  <c r="AC87" i="1"/>
  <c r="AD87" i="1"/>
  <c r="AE87" i="1"/>
  <c r="T88" i="1"/>
  <c r="U88" i="1"/>
  <c r="V88" i="1"/>
  <c r="W88" i="1"/>
  <c r="X88" i="1"/>
  <c r="Y88" i="1"/>
  <c r="Z88" i="1"/>
  <c r="AA88" i="1"/>
  <c r="AB88" i="1"/>
  <c r="AC88" i="1"/>
  <c r="AD88" i="1"/>
  <c r="AE88" i="1"/>
  <c r="T89" i="1"/>
  <c r="U89" i="1"/>
  <c r="V89" i="1"/>
  <c r="W89" i="1"/>
  <c r="X89" i="1"/>
  <c r="Y89" i="1"/>
  <c r="Z89" i="1"/>
  <c r="AA89" i="1"/>
  <c r="AB89" i="1"/>
  <c r="AC89" i="1"/>
  <c r="AD89" i="1"/>
  <c r="AE89" i="1"/>
  <c r="T90" i="1"/>
  <c r="U90" i="1"/>
  <c r="V90" i="1"/>
  <c r="W90" i="1"/>
  <c r="X90" i="1"/>
  <c r="Y90" i="1"/>
  <c r="Z90" i="1"/>
  <c r="AA90" i="1"/>
  <c r="AB90" i="1"/>
  <c r="AC90" i="1"/>
  <c r="AD90" i="1"/>
  <c r="AE90" i="1"/>
  <c r="T91" i="1"/>
  <c r="U91" i="1"/>
  <c r="V91" i="1"/>
  <c r="W91" i="1"/>
  <c r="X91" i="1"/>
  <c r="Y91" i="1"/>
  <c r="Z91" i="1"/>
  <c r="AA91" i="1"/>
  <c r="AB91" i="1"/>
  <c r="AC91" i="1"/>
  <c r="AD91" i="1"/>
  <c r="AE91" i="1"/>
  <c r="T92" i="1"/>
  <c r="U92" i="1"/>
  <c r="V92" i="1"/>
  <c r="W92" i="1"/>
  <c r="X92" i="1"/>
  <c r="Y92" i="1"/>
  <c r="Z92" i="1"/>
  <c r="AA92" i="1"/>
  <c r="AB92" i="1"/>
  <c r="AC92" i="1"/>
  <c r="AD92" i="1"/>
  <c r="AE92" i="1"/>
  <c r="T93" i="1"/>
  <c r="U93" i="1"/>
  <c r="V93" i="1"/>
  <c r="W93" i="1"/>
  <c r="X93" i="1"/>
  <c r="Y93" i="1"/>
  <c r="Z93" i="1"/>
  <c r="AA93" i="1"/>
  <c r="AB93" i="1"/>
  <c r="AC93" i="1"/>
  <c r="AD93" i="1"/>
  <c r="AE93" i="1"/>
  <c r="T94" i="1"/>
  <c r="U94" i="1"/>
  <c r="V94" i="1"/>
  <c r="W94" i="1"/>
  <c r="X94" i="1"/>
  <c r="Y94" i="1"/>
  <c r="Z94" i="1"/>
  <c r="AA94" i="1"/>
  <c r="AB94" i="1"/>
  <c r="AC94" i="1"/>
  <c r="AD94" i="1"/>
  <c r="AE94" i="1"/>
  <c r="T95" i="1"/>
  <c r="U95" i="1"/>
  <c r="V95" i="1"/>
  <c r="W95" i="1"/>
  <c r="X95" i="1"/>
  <c r="Y95" i="1"/>
  <c r="Z95" i="1"/>
  <c r="AA95" i="1"/>
  <c r="AB95" i="1"/>
  <c r="AC95" i="1"/>
  <c r="AD95" i="1"/>
  <c r="AE95" i="1"/>
  <c r="U96" i="1"/>
  <c r="V96" i="1"/>
  <c r="W96" i="1"/>
  <c r="X96" i="1"/>
  <c r="Y96" i="1"/>
  <c r="Z96" i="1"/>
  <c r="AA96" i="1"/>
  <c r="AB96" i="1"/>
  <c r="AC96" i="1"/>
  <c r="AD96" i="1"/>
  <c r="AE96" i="1"/>
  <c r="T97" i="1"/>
  <c r="U97" i="1"/>
  <c r="V97" i="1"/>
  <c r="W97" i="1"/>
  <c r="X97" i="1"/>
  <c r="Y97" i="1"/>
  <c r="Z97" i="1"/>
  <c r="AA97" i="1"/>
  <c r="AB97" i="1"/>
  <c r="AC97" i="1"/>
  <c r="AD97" i="1"/>
  <c r="AE97" i="1"/>
  <c r="T98" i="1"/>
  <c r="U98" i="1"/>
  <c r="V98" i="1"/>
  <c r="W98" i="1"/>
  <c r="X98" i="1"/>
  <c r="Y98" i="1"/>
  <c r="Z98" i="1"/>
  <c r="AA98" i="1"/>
  <c r="AB98" i="1"/>
  <c r="AC98" i="1"/>
  <c r="AD98" i="1"/>
  <c r="AE98" i="1"/>
  <c r="T99" i="1"/>
  <c r="U99" i="1"/>
  <c r="V99" i="1"/>
  <c r="W99" i="1"/>
  <c r="X99" i="1"/>
  <c r="Y99" i="1"/>
  <c r="Z99" i="1"/>
  <c r="AA99" i="1"/>
  <c r="AB99" i="1"/>
  <c r="AC99" i="1"/>
  <c r="AD99" i="1"/>
  <c r="AE99" i="1"/>
  <c r="T100" i="1"/>
  <c r="U100" i="1"/>
  <c r="V100" i="1"/>
  <c r="W100" i="1"/>
  <c r="X100" i="1"/>
  <c r="Y100" i="1"/>
  <c r="Z100" i="1"/>
  <c r="AA100" i="1"/>
  <c r="AB100" i="1"/>
  <c r="AC100" i="1"/>
  <c r="AD100" i="1"/>
  <c r="AE100" i="1"/>
  <c r="T101" i="1"/>
  <c r="U101" i="1"/>
  <c r="V101" i="1"/>
  <c r="W101" i="1"/>
  <c r="X101" i="1"/>
  <c r="Y101" i="1"/>
  <c r="Z101" i="1"/>
  <c r="AA101" i="1"/>
  <c r="AB101" i="1"/>
  <c r="AC101" i="1"/>
  <c r="AD101" i="1"/>
  <c r="AE101" i="1"/>
  <c r="T102" i="1"/>
  <c r="U102" i="1"/>
  <c r="V102" i="1"/>
  <c r="W102" i="1"/>
  <c r="X102" i="1"/>
  <c r="Y102" i="1"/>
  <c r="Z102" i="1"/>
  <c r="AA102" i="1"/>
  <c r="AB102" i="1"/>
  <c r="AC102" i="1"/>
  <c r="AD102" i="1"/>
  <c r="AE102" i="1"/>
  <c r="T103" i="1"/>
  <c r="U103" i="1"/>
  <c r="V103" i="1"/>
  <c r="W103" i="1"/>
  <c r="X103" i="1"/>
  <c r="Y103" i="1"/>
  <c r="Z103" i="1"/>
  <c r="AA103" i="1"/>
  <c r="AB103" i="1"/>
  <c r="AC103" i="1"/>
  <c r="AD103" i="1"/>
  <c r="AE103" i="1"/>
  <c r="T104" i="1"/>
  <c r="U104" i="1"/>
  <c r="V104" i="1"/>
  <c r="W104" i="1"/>
  <c r="X104" i="1"/>
  <c r="Y104" i="1"/>
  <c r="Z104" i="1"/>
  <c r="AA104" i="1"/>
  <c r="AB104" i="1"/>
  <c r="AC104" i="1"/>
  <c r="AD104" i="1"/>
  <c r="AE104" i="1"/>
  <c r="T105" i="1"/>
  <c r="U105" i="1"/>
  <c r="V105" i="1"/>
  <c r="W105" i="1"/>
  <c r="X105" i="1"/>
  <c r="Y105" i="1"/>
  <c r="Z105" i="1"/>
  <c r="AA105" i="1"/>
  <c r="AB105" i="1"/>
  <c r="AC105" i="1"/>
  <c r="AD105" i="1"/>
  <c r="AE105" i="1"/>
  <c r="T106" i="1"/>
  <c r="U106" i="1"/>
  <c r="V106" i="1"/>
  <c r="W106" i="1"/>
  <c r="X106" i="1"/>
  <c r="Y106" i="1"/>
  <c r="Z106" i="1"/>
  <c r="AA106" i="1"/>
  <c r="AB106" i="1"/>
  <c r="AC106" i="1"/>
  <c r="AD106" i="1"/>
  <c r="AE106" i="1"/>
  <c r="T107" i="1"/>
  <c r="U107" i="1"/>
  <c r="V107" i="1"/>
  <c r="W107" i="1"/>
  <c r="X107" i="1"/>
  <c r="Y107" i="1"/>
  <c r="Z107" i="1"/>
  <c r="AA107" i="1"/>
  <c r="AB107" i="1"/>
  <c r="AC107" i="1"/>
  <c r="AD107" i="1"/>
  <c r="AE107" i="1"/>
  <c r="T108" i="1"/>
  <c r="U108" i="1"/>
  <c r="V108" i="1"/>
  <c r="W108" i="1"/>
  <c r="X108" i="1"/>
  <c r="Y108" i="1"/>
  <c r="Z108" i="1"/>
  <c r="AA108" i="1"/>
  <c r="AB108" i="1"/>
  <c r="AC108" i="1"/>
  <c r="AD108" i="1"/>
  <c r="AE108" i="1"/>
  <c r="T109" i="1"/>
  <c r="U109" i="1"/>
  <c r="V109" i="1"/>
  <c r="W109" i="1"/>
  <c r="X109" i="1"/>
  <c r="Y109" i="1"/>
  <c r="Z109" i="1"/>
  <c r="AA109" i="1"/>
  <c r="AB109" i="1"/>
  <c r="AC109" i="1"/>
  <c r="AD109" i="1"/>
  <c r="AE109" i="1"/>
  <c r="T110" i="1"/>
  <c r="U110" i="1"/>
  <c r="V110" i="1"/>
  <c r="W110" i="1"/>
  <c r="X110" i="1"/>
  <c r="Y110" i="1"/>
  <c r="Z110" i="1"/>
  <c r="AA110" i="1"/>
  <c r="AB110" i="1"/>
  <c r="AC110" i="1"/>
  <c r="AD110" i="1"/>
  <c r="AE110" i="1"/>
  <c r="T111" i="1"/>
  <c r="U111" i="1"/>
  <c r="V111" i="1"/>
  <c r="W111" i="1"/>
  <c r="X111" i="1"/>
  <c r="Y111" i="1"/>
  <c r="Z111" i="1"/>
  <c r="AA111" i="1"/>
  <c r="AB111" i="1"/>
  <c r="AC111" i="1"/>
  <c r="AD111" i="1"/>
  <c r="AE111" i="1"/>
  <c r="T112" i="1"/>
  <c r="U112" i="1"/>
  <c r="V112" i="1"/>
  <c r="W112" i="1"/>
  <c r="X112" i="1"/>
  <c r="Y112" i="1"/>
  <c r="Z112" i="1"/>
  <c r="AA112" i="1"/>
  <c r="AB112" i="1"/>
  <c r="AC112" i="1"/>
  <c r="AD112" i="1"/>
  <c r="AE112" i="1"/>
  <c r="T113" i="1"/>
  <c r="U113" i="1"/>
  <c r="V113" i="1"/>
  <c r="W113" i="1"/>
  <c r="X113" i="1"/>
  <c r="Y113" i="1"/>
  <c r="Z113" i="1"/>
  <c r="AA113" i="1"/>
  <c r="AB113" i="1"/>
  <c r="AC113" i="1"/>
  <c r="AD113" i="1"/>
  <c r="AE113" i="1"/>
  <c r="V3" i="1"/>
  <c r="W3" i="1"/>
  <c r="X3" i="1"/>
  <c r="Y3" i="1"/>
  <c r="Z3" i="1"/>
  <c r="AA3" i="1"/>
  <c r="AB3" i="1"/>
  <c r="AC3" i="1"/>
  <c r="AD3" i="1"/>
  <c r="AE3" i="1"/>
  <c r="T3" i="1"/>
  <c r="S104" i="1" l="1"/>
  <c r="S3" i="1"/>
  <c r="S31" i="1"/>
  <c r="S86" i="1"/>
  <c r="CE99" i="1"/>
  <c r="CG99" i="1"/>
  <c r="S93" i="1"/>
  <c r="S88" i="1"/>
  <c r="S82" i="1"/>
  <c r="S78" i="1"/>
  <c r="S74" i="1"/>
  <c r="S70" i="1"/>
  <c r="S66" i="1"/>
  <c r="S65" i="1"/>
  <c r="S64" i="1"/>
  <c r="S63" i="1"/>
  <c r="S60" i="1"/>
  <c r="S58" i="1"/>
  <c r="S57" i="1"/>
  <c r="S56" i="1"/>
  <c r="S55" i="1"/>
  <c r="S54" i="1"/>
  <c r="S53" i="1"/>
  <c r="S52" i="1"/>
  <c r="S51" i="1"/>
  <c r="S50" i="1"/>
  <c r="S49" i="1"/>
  <c r="S48" i="1"/>
  <c r="S47" i="1"/>
  <c r="S46" i="1"/>
  <c r="S45" i="1"/>
  <c r="S44" i="1"/>
  <c r="S43" i="1"/>
  <c r="S42" i="1"/>
  <c r="S41" i="1"/>
  <c r="S39" i="1"/>
  <c r="S38" i="1"/>
  <c r="S37" i="1"/>
  <c r="S36" i="1"/>
  <c r="S35" i="1"/>
  <c r="S34" i="1"/>
  <c r="S33" i="1"/>
  <c r="S32" i="1"/>
  <c r="S30" i="1"/>
  <c r="S29" i="1"/>
  <c r="S28" i="1"/>
  <c r="S27" i="1"/>
  <c r="S26" i="1"/>
  <c r="S25" i="1"/>
  <c r="S24" i="1"/>
  <c r="S23" i="1"/>
  <c r="S22" i="1"/>
  <c r="S21" i="1"/>
  <c r="S20" i="1"/>
  <c r="S19" i="1"/>
  <c r="S18" i="1"/>
  <c r="S17" i="1"/>
  <c r="S16" i="1"/>
  <c r="S15" i="1"/>
  <c r="S14" i="1"/>
  <c r="S13" i="1"/>
  <c r="S12" i="1"/>
  <c r="S11" i="1"/>
  <c r="S10" i="1"/>
  <c r="S9" i="1"/>
  <c r="S8" i="1"/>
  <c r="S7" i="1"/>
  <c r="S6" i="1"/>
  <c r="S5" i="1"/>
  <c r="S4" i="1"/>
  <c r="S94" i="1"/>
  <c r="S90" i="1"/>
  <c r="S83" i="1"/>
  <c r="S81" i="1"/>
  <c r="S77" i="1"/>
  <c r="S73" i="1"/>
  <c r="S68" i="1"/>
  <c r="S61" i="1"/>
  <c r="S101" i="1"/>
  <c r="S99" i="1"/>
  <c r="S96" i="1"/>
  <c r="S92" i="1"/>
  <c r="S89" i="1"/>
  <c r="S85" i="1"/>
  <c r="S80" i="1"/>
  <c r="S76" i="1"/>
  <c r="S72" i="1"/>
  <c r="S67" i="1"/>
  <c r="S62" i="1"/>
  <c r="S102" i="1"/>
  <c r="S98" i="1"/>
  <c r="S95" i="1"/>
  <c r="S91" i="1"/>
  <c r="S87" i="1"/>
  <c r="S84" i="1"/>
  <c r="S79" i="1"/>
  <c r="S75" i="1"/>
  <c r="S71" i="1"/>
  <c r="S69" i="1"/>
  <c r="S59" i="1"/>
  <c r="S103" i="1"/>
  <c r="S100" i="1"/>
  <c r="S97" i="1"/>
  <c r="S40" i="1"/>
  <c r="AH3" i="1"/>
  <c r="AI3" i="1"/>
  <c r="S113" i="1"/>
  <c r="AH113" i="1"/>
  <c r="AI113" i="1"/>
  <c r="S112" i="1"/>
  <c r="AI112" i="1"/>
  <c r="AH112" i="1"/>
  <c r="S111" i="1"/>
  <c r="AI111" i="1"/>
  <c r="AH111" i="1"/>
  <c r="S110" i="1"/>
  <c r="AH110" i="1"/>
  <c r="AI110" i="1"/>
  <c r="S109" i="1"/>
  <c r="AI109" i="1"/>
  <c r="AH109" i="1"/>
  <c r="S108" i="1"/>
  <c r="AI108" i="1"/>
  <c r="AH108" i="1"/>
  <c r="S107" i="1"/>
  <c r="AH107" i="1"/>
  <c r="AI107" i="1"/>
  <c r="S106" i="1"/>
  <c r="AH106" i="1"/>
  <c r="AI106" i="1"/>
  <c r="S105" i="1"/>
  <c r="AH105" i="1"/>
  <c r="AI105" i="1"/>
  <c r="AH104" i="1"/>
  <c r="AI104" i="1"/>
  <c r="AH103" i="1"/>
  <c r="AI103" i="1"/>
  <c r="AH102" i="1"/>
  <c r="AI102" i="1"/>
  <c r="AI101" i="1"/>
  <c r="AH101" i="1"/>
  <c r="AI100" i="1"/>
  <c r="AH100" i="1"/>
  <c r="AH99" i="1"/>
  <c r="AI99" i="1"/>
  <c r="AI98" i="1"/>
  <c r="AH98" i="1"/>
  <c r="AI97" i="1"/>
  <c r="AH97" i="1"/>
  <c r="AI96" i="1"/>
  <c r="AH96" i="1"/>
  <c r="AH95" i="1"/>
  <c r="AI95" i="1"/>
  <c r="AH94" i="1"/>
  <c r="AI94" i="1"/>
  <c r="AH93" i="1"/>
  <c r="AI93" i="1"/>
  <c r="AH92" i="1"/>
  <c r="AI92" i="1"/>
  <c r="AH91" i="1"/>
  <c r="AI91" i="1"/>
  <c r="AH90" i="1"/>
  <c r="AI90" i="1"/>
  <c r="AI89" i="1"/>
  <c r="AH89" i="1"/>
  <c r="AH88" i="1"/>
  <c r="AI88" i="1"/>
  <c r="AI87" i="1"/>
  <c r="AH87" i="1"/>
  <c r="AI86" i="1"/>
  <c r="AH86" i="1"/>
  <c r="AI85" i="1"/>
  <c r="AH85" i="1"/>
  <c r="AI84" i="1"/>
  <c r="AH84" i="1"/>
  <c r="AH83" i="1"/>
  <c r="AI83" i="1"/>
  <c r="AH82" i="1"/>
  <c r="AI82" i="1"/>
  <c r="AH81" i="1"/>
  <c r="AI81" i="1"/>
  <c r="AH80" i="1"/>
  <c r="AI80" i="1"/>
  <c r="AH79" i="1"/>
  <c r="AI79" i="1"/>
  <c r="AH78" i="1"/>
  <c r="AI78" i="1"/>
  <c r="AI77" i="1"/>
  <c r="AH77" i="1"/>
  <c r="AI76" i="1"/>
  <c r="AH76" i="1"/>
  <c r="AI75" i="1"/>
  <c r="AH75" i="1"/>
  <c r="AI74" i="1"/>
  <c r="AH74" i="1"/>
  <c r="AI73" i="1"/>
  <c r="AH73" i="1"/>
  <c r="AI72" i="1"/>
  <c r="AH72" i="1"/>
  <c r="AH71" i="1"/>
  <c r="AI71" i="1"/>
  <c r="AH70" i="1"/>
  <c r="AI70" i="1"/>
  <c r="AH69" i="1"/>
  <c r="AI69" i="1"/>
  <c r="AH68" i="1"/>
  <c r="AI68" i="1"/>
  <c r="AH67" i="1"/>
  <c r="AI67" i="1"/>
  <c r="AH66" i="1"/>
  <c r="AI66" i="1"/>
  <c r="AI65" i="1"/>
  <c r="AH65" i="1"/>
  <c r="AH64" i="1"/>
  <c r="AI64" i="1"/>
  <c r="AI63" i="1"/>
  <c r="AH63" i="1"/>
  <c r="AI62" i="1"/>
  <c r="AH62" i="1"/>
  <c r="AI61" i="1"/>
  <c r="AH61" i="1"/>
  <c r="AI60" i="1"/>
  <c r="AH60" i="1"/>
  <c r="AH59" i="1"/>
  <c r="AI59" i="1"/>
  <c r="AH58" i="1"/>
  <c r="AI58" i="1"/>
  <c r="AH57" i="1"/>
  <c r="AI57" i="1"/>
  <c r="AH56" i="1"/>
  <c r="AI56" i="1"/>
  <c r="AH55" i="1"/>
  <c r="AI55" i="1"/>
  <c r="AH54" i="1"/>
  <c r="AI54" i="1"/>
  <c r="AI53" i="1"/>
  <c r="AH53" i="1"/>
  <c r="AI52" i="1"/>
  <c r="AH52" i="1"/>
  <c r="AH51" i="1"/>
  <c r="AI51" i="1"/>
  <c r="AI50" i="1"/>
  <c r="AH50" i="1"/>
  <c r="AH49" i="1"/>
  <c r="AI49" i="1"/>
  <c r="AI48" i="1"/>
  <c r="AH48" i="1"/>
  <c r="AH47" i="1"/>
  <c r="AI47" i="1"/>
  <c r="AH46" i="1"/>
  <c r="AI46" i="1"/>
  <c r="AH45" i="1"/>
  <c r="AI45" i="1"/>
  <c r="AH44" i="1"/>
  <c r="AI44" i="1"/>
  <c r="AH43" i="1"/>
  <c r="AI43" i="1"/>
  <c r="AH42" i="1"/>
  <c r="AI42" i="1"/>
  <c r="AI41" i="1"/>
  <c r="AH41" i="1"/>
  <c r="AI40" i="1"/>
  <c r="AH40" i="1"/>
  <c r="AI39" i="1"/>
  <c r="AH39" i="1"/>
  <c r="AI38" i="1"/>
  <c r="AH38" i="1"/>
  <c r="AI37" i="1"/>
  <c r="AH37" i="1"/>
  <c r="AI36" i="1"/>
  <c r="AH36" i="1"/>
  <c r="AH35" i="1"/>
  <c r="AI35" i="1"/>
  <c r="AH34" i="1"/>
  <c r="AI34" i="1"/>
  <c r="AH33" i="1"/>
  <c r="AI33" i="1"/>
  <c r="AH32" i="1"/>
  <c r="AI32" i="1"/>
  <c r="AH31" i="1"/>
  <c r="AI31" i="1"/>
  <c r="AH30" i="1"/>
  <c r="AI30" i="1"/>
  <c r="AI29" i="1"/>
  <c r="AH29" i="1"/>
  <c r="AI28" i="1"/>
  <c r="AH28" i="1"/>
  <c r="AI27" i="1"/>
  <c r="AH27" i="1"/>
  <c r="AI26" i="1"/>
  <c r="AH26" i="1"/>
  <c r="AI25" i="1"/>
  <c r="AH25" i="1"/>
  <c r="AI24" i="1"/>
  <c r="AH24" i="1"/>
  <c r="AH23" i="1"/>
  <c r="AI23" i="1"/>
  <c r="AH22" i="1"/>
  <c r="AI22" i="1"/>
  <c r="AH21" i="1"/>
  <c r="AI21" i="1"/>
  <c r="AH20" i="1"/>
  <c r="AI20" i="1"/>
  <c r="AH19" i="1"/>
  <c r="AI19" i="1"/>
  <c r="AH18" i="1"/>
  <c r="AI18" i="1"/>
  <c r="AI17" i="1"/>
  <c r="AH17" i="1"/>
  <c r="AI16" i="1"/>
  <c r="AH16" i="1"/>
  <c r="AI15" i="1"/>
  <c r="AH15" i="1"/>
  <c r="AI14" i="1"/>
  <c r="AH14" i="1"/>
  <c r="AH13" i="1"/>
  <c r="AI13" i="1"/>
  <c r="AH12" i="1"/>
  <c r="AI12" i="1"/>
  <c r="AH11" i="1"/>
  <c r="AI11" i="1"/>
  <c r="AH10" i="1"/>
  <c r="AI10" i="1"/>
  <c r="AH9" i="1"/>
  <c r="AI9" i="1"/>
  <c r="AI8" i="1"/>
  <c r="AH8" i="1"/>
  <c r="AI7" i="1"/>
  <c r="AH7" i="1"/>
  <c r="AI6" i="1"/>
  <c r="AH6" i="1"/>
  <c r="AI5" i="1"/>
  <c r="AH5" i="1"/>
  <c r="AI4" i="1"/>
  <c r="AH4" i="1"/>
  <c r="AF112" i="1"/>
  <c r="AF111" i="1"/>
  <c r="AF110" i="1"/>
  <c r="AF109" i="1"/>
  <c r="AF108" i="1"/>
  <c r="AF107" i="1"/>
  <c r="AF106" i="1"/>
  <c r="AF105" i="1"/>
  <c r="AF104" i="1"/>
  <c r="AF103" i="1"/>
  <c r="AF102" i="1"/>
  <c r="AF101" i="1"/>
  <c r="AF100" i="1"/>
  <c r="AF99" i="1"/>
  <c r="AF98" i="1"/>
  <c r="AF97" i="1"/>
  <c r="AF96" i="1"/>
  <c r="AF95" i="1"/>
  <c r="AF94" i="1"/>
  <c r="AF93" i="1"/>
  <c r="AF92" i="1"/>
  <c r="AF91" i="1"/>
  <c r="AF90" i="1"/>
  <c r="AF89" i="1"/>
  <c r="AF88" i="1"/>
  <c r="AF87" i="1"/>
  <c r="AF86" i="1"/>
  <c r="AF85" i="1"/>
  <c r="AF84" i="1"/>
  <c r="AF83" i="1"/>
  <c r="AF82" i="1"/>
  <c r="AF81" i="1"/>
  <c r="AF80" i="1"/>
  <c r="AF79" i="1"/>
  <c r="AF78" i="1"/>
  <c r="AF77" i="1"/>
  <c r="AF76" i="1"/>
  <c r="AF75" i="1"/>
  <c r="AF74" i="1"/>
  <c r="AF73" i="1"/>
  <c r="AF72" i="1"/>
  <c r="AF71" i="1"/>
  <c r="AF70" i="1"/>
  <c r="AF69" i="1"/>
  <c r="AF68" i="1"/>
  <c r="AF67" i="1"/>
  <c r="AF66" i="1"/>
  <c r="AF65" i="1"/>
  <c r="AF64" i="1"/>
  <c r="AF63" i="1"/>
  <c r="AF62" i="1"/>
  <c r="AF61" i="1"/>
  <c r="AF60" i="1"/>
  <c r="AF59"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 r="AF6" i="1"/>
  <c r="AF5" i="1"/>
  <c r="AF4" i="1"/>
  <c r="AF3" i="1"/>
  <c r="AG115" i="1" l="1"/>
  <c r="AI115" i="1"/>
  <c r="AI114" i="1"/>
</calcChain>
</file>

<file path=xl/sharedStrings.xml><?xml version="1.0" encoding="utf-8"?>
<sst xmlns="http://schemas.openxmlformats.org/spreadsheetml/2006/main" count="2448" uniqueCount="276">
  <si>
    <t>Facility</t>
  </si>
  <si>
    <t>Jan</t>
  </si>
  <si>
    <t>Feb</t>
  </si>
  <si>
    <t>Mar</t>
  </si>
  <si>
    <t>Apr</t>
  </si>
  <si>
    <t>May</t>
  </si>
  <si>
    <t>Jun</t>
  </si>
  <si>
    <t>Jul</t>
  </si>
  <si>
    <t>Aug</t>
  </si>
  <si>
    <t>Sep</t>
  </si>
  <si>
    <t>Oct</t>
  </si>
  <si>
    <t>Nov</t>
  </si>
  <si>
    <t>Dec</t>
  </si>
  <si>
    <t>Alamance County Detention Center</t>
  </si>
  <si>
    <t>Alamance County Detention Center Annex</t>
  </si>
  <si>
    <t>Albemarle District Jail</t>
  </si>
  <si>
    <t>Alexander County Law Enforcement and Detention Center</t>
  </si>
  <si>
    <t>Alleghany County Detention Center</t>
  </si>
  <si>
    <t>Anson County Jail</t>
  </si>
  <si>
    <t>Ashe County Detention Center</t>
  </si>
  <si>
    <t>Avery County Jail</t>
  </si>
  <si>
    <t>Beaufort County Detention Center</t>
  </si>
  <si>
    <t>Bertie-Martin Regional Jail</t>
  </si>
  <si>
    <t>Bladen County Detention Center</t>
  </si>
  <si>
    <t>Brunswick County Detention Center</t>
  </si>
  <si>
    <t>Buncombe County Detention Facility</t>
  </si>
  <si>
    <t>Buncombe County Detention Facility Annex</t>
  </si>
  <si>
    <t>Cabarrus County Jail</t>
  </si>
  <si>
    <t>Caldwell County Detention Facility</t>
  </si>
  <si>
    <t>Burke County Jail</t>
  </si>
  <si>
    <t>Carteret County Detention Facility</t>
  </si>
  <si>
    <t>Caswell County Detention Facility</t>
  </si>
  <si>
    <t>Catawba County Detention Facility</t>
  </si>
  <si>
    <t>Chatham County Detention Center</t>
  </si>
  <si>
    <t>Cherokee County Detention Center</t>
  </si>
  <si>
    <t>Chowan County Detention Facility</t>
  </si>
  <si>
    <t>Clay Couunty Detention Center</t>
  </si>
  <si>
    <t>Cleveland County Detention Center</t>
  </si>
  <si>
    <t>Cleveland County Law Enforcement and Detention Center</t>
  </si>
  <si>
    <t>Columbus County Detention Center</t>
  </si>
  <si>
    <t>Cumberland County Detention Center</t>
  </si>
  <si>
    <t>Currituck County Detention Center</t>
  </si>
  <si>
    <t>Dare County Detention Center</t>
  </si>
  <si>
    <t>Craven County Detention Center</t>
  </si>
  <si>
    <t>Davidson County Detention Center</t>
  </si>
  <si>
    <t>Davie County Detention Center</t>
  </si>
  <si>
    <t>Duplin County Detention Center</t>
  </si>
  <si>
    <t>Durham County Detention Facility</t>
  </si>
  <si>
    <t>Edgecombe County Detention Center</t>
  </si>
  <si>
    <t>Edgecombe County Detention Center Annex</t>
  </si>
  <si>
    <t>Farmville City Municipal Detention Center</t>
  </si>
  <si>
    <t>Forsyth County Detention Center</t>
  </si>
  <si>
    <t>Franklin County Detention Center</t>
  </si>
  <si>
    <t>Gaston County Jail</t>
  </si>
  <si>
    <t>Gaston County Jail Annex</t>
  </si>
  <si>
    <t>Graham County Jail</t>
  </si>
  <si>
    <t>Granville County Detention Center</t>
  </si>
  <si>
    <t>Greene County Detention Center</t>
  </si>
  <si>
    <t>Greensboro Detention Center</t>
  </si>
  <si>
    <t>Greensboro Detention Center #1</t>
  </si>
  <si>
    <t>Halifax County Jail</t>
  </si>
  <si>
    <t>Harnett County Detention Center</t>
  </si>
  <si>
    <t>Haywood County Detention Center</t>
  </si>
  <si>
    <t>Haywood County Detention Center Annex</t>
  </si>
  <si>
    <t>Henderson County Detention Center</t>
  </si>
  <si>
    <t>Hertford County Detention Center</t>
  </si>
  <si>
    <t>High Point Detention Center</t>
  </si>
  <si>
    <t>Hoke County Jail</t>
  </si>
  <si>
    <t>Hyde County Ocracoke Jail</t>
  </si>
  <si>
    <t>Iredell County Detention Center</t>
  </si>
  <si>
    <t>Iredell County Detention Center Annex</t>
  </si>
  <si>
    <t>Jackson County Detention Center</t>
  </si>
  <si>
    <t>Johnston County Jail</t>
  </si>
  <si>
    <t>Jones County Jail</t>
  </si>
  <si>
    <t>Lee County Jail</t>
  </si>
  <si>
    <t>Lincoln County Detention Center</t>
  </si>
  <si>
    <t>Macon County Detention Center</t>
  </si>
  <si>
    <t>Madison County Detention Center</t>
  </si>
  <si>
    <t>McDowell County Jail</t>
  </si>
  <si>
    <t>Mecklenburg County Jail North Annex</t>
  </si>
  <si>
    <t>Mecklenburg County Jail - Central</t>
  </si>
  <si>
    <t>Mecklenburg County Work Release and Restitution Center</t>
  </si>
  <si>
    <t>Montgomery County Jail</t>
  </si>
  <si>
    <t>Moore County Detention Center</t>
  </si>
  <si>
    <t>Nash County Detention Facility</t>
  </si>
  <si>
    <t>New Hanover County Detention Facility</t>
  </si>
  <si>
    <t>Northampton County Jail</t>
  </si>
  <si>
    <t>Onslow County Detention Center</t>
  </si>
  <si>
    <t>Orange County Detention Center</t>
  </si>
  <si>
    <t>Pamlico County Detention Center</t>
  </si>
  <si>
    <t>Pender County Jail</t>
  </si>
  <si>
    <t>Person County Jail</t>
  </si>
  <si>
    <t>Pitt County Detention Center</t>
  </si>
  <si>
    <t>Polk County Jail</t>
  </si>
  <si>
    <t>Randolph County Jail</t>
  </si>
  <si>
    <t>Robeson County Jail</t>
  </si>
  <si>
    <t>Rockingham County Detention Center</t>
  </si>
  <si>
    <t>Richmond County Jail</t>
  </si>
  <si>
    <t>Rowan County Detention Center</t>
  </si>
  <si>
    <t>Rowan County Detention Center Annex</t>
  </si>
  <si>
    <t>Rutherford County Detention Center</t>
  </si>
  <si>
    <t>Sampson County Detention Center</t>
  </si>
  <si>
    <t>Scotland County Detention Center</t>
  </si>
  <si>
    <t>Stanly County Detention Center</t>
  </si>
  <si>
    <t>Stokes County Jail</t>
  </si>
  <si>
    <t>Surry County Detention Center</t>
  </si>
  <si>
    <t>Swain County Detention Center</t>
  </si>
  <si>
    <t>Transylvania County Detention Center</t>
  </si>
  <si>
    <t>Union County Jail</t>
  </si>
  <si>
    <t>Vance County Detention Center</t>
  </si>
  <si>
    <t>Wake County Detention Center</t>
  </si>
  <si>
    <t>Wake County Detention Center Annex</t>
  </si>
  <si>
    <t>Wake County Public Safety Center</t>
  </si>
  <si>
    <t>Warren County Detention Center</t>
  </si>
  <si>
    <t>Washington County Jail</t>
  </si>
  <si>
    <t>Watauga County Detention Center</t>
  </si>
  <si>
    <t>Wayne County Detention Center</t>
  </si>
  <si>
    <t>Wilkes County Jail</t>
  </si>
  <si>
    <t>Wilson County Detention Center</t>
  </si>
  <si>
    <t>Yadkin County Detention Center</t>
  </si>
  <si>
    <t>Yancey County Jail</t>
  </si>
  <si>
    <t>Carey A. Winders Detention Center</t>
  </si>
  <si>
    <t>County</t>
  </si>
  <si>
    <t>Alamance</t>
  </si>
  <si>
    <t>Mecklenburg County Jail North</t>
  </si>
  <si>
    <t>Pasquotank</t>
  </si>
  <si>
    <t>Alexander</t>
  </si>
  <si>
    <t>Alleghany</t>
  </si>
  <si>
    <t>Anson</t>
  </si>
  <si>
    <t>Ashe</t>
  </si>
  <si>
    <t>Avery</t>
  </si>
  <si>
    <t>Pitt</t>
  </si>
  <si>
    <t>Beaufort</t>
  </si>
  <si>
    <t>Bertie</t>
  </si>
  <si>
    <t>Bladen</t>
  </si>
  <si>
    <t>Brunswick</t>
  </si>
  <si>
    <t>Buncombe</t>
  </si>
  <si>
    <t>Burke</t>
  </si>
  <si>
    <t>Cabarrus</t>
  </si>
  <si>
    <t>Caldwell</t>
  </si>
  <si>
    <t>Wayne</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</si>
  <si>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</si>
  <si>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</si>
  <si>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</si>
  <si>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</si>
  <si>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</si>
  <si>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</si>
  <si>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</si>
  <si>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</si>
  <si>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</si>
  <si>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</si>
  <si>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</si>
  <si>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</si>
  <si>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</si>
  <si>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</si>
  <si>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</si>
  <si>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</si>
  <si>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</si>
  <si>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Edgecome</t>
  </si>
  <si>
    <t>Forsyth</t>
  </si>
  <si>
    <t>Franklin</t>
  </si>
  <si>
    <t>Gaston</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</si>
  <si>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</si>
  <si>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</si>
  <si>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</si>
  <si>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</si>
  <si>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</si>
  <si>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</si>
  <si>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</si>
  <si>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</si>
  <si>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</si>
  <si>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</si>
  <si>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</si>
  <si>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</si>
  <si>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</si>
  <si>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</si>
  <si>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</si>
  <si>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</si>
  <si>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</si>
  <si>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</si>
  <si>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</si>
  <si>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</si>
  <si>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McDowell</t>
  </si>
  <si>
    <t>Mecklenburg</t>
  </si>
  <si>
    <t>Montgomery</t>
  </si>
  <si>
    <t>Moore</t>
  </si>
  <si>
    <t>Nash</t>
  </si>
  <si>
    <t>New Hanover</t>
  </si>
  <si>
    <t>Northampton</t>
  </si>
  <si>
    <t>Onslow</t>
  </si>
  <si>
    <t>Orange</t>
  </si>
  <si>
    <t>Pamlico</t>
  </si>
  <si>
    <t>Pender</t>
  </si>
  <si>
    <t>Person</t>
  </si>
  <si>
    <t>Polk</t>
  </si>
  <si>
    <t>Randolph</t>
  </si>
  <si>
    <t>Richmond</t>
  </si>
  <si>
    <t>Robeson</t>
  </si>
  <si>
    <t>Rockingham</t>
  </si>
  <si>
    <t>Rowan</t>
  </si>
  <si>
    <t>Rutherford</t>
  </si>
  <si>
    <t>Sampson</t>
  </si>
  <si>
    <t>Scotland</t>
  </si>
  <si>
    <t>Stanly</t>
  </si>
  <si>
    <t>Stokes</t>
  </si>
  <si>
    <t>Surry</t>
  </si>
  <si>
    <t>Swain</t>
  </si>
  <si>
    <t>Transylvania</t>
  </si>
  <si>
    <t>Union</t>
  </si>
  <si>
    <t>Vance</t>
  </si>
  <si>
    <t>Wake</t>
  </si>
  <si>
    <t>Warren</t>
  </si>
  <si>
    <t>Washington</t>
  </si>
  <si>
    <t>Watauga</t>
  </si>
  <si>
    <t>Wilkes</t>
  </si>
  <si>
    <t>Wilson</t>
  </si>
  <si>
    <t>Yadkin</t>
  </si>
  <si>
    <t>Yancey</t>
  </si>
  <si>
    <t>Average Occupancy</t>
  </si>
  <si>
    <t>Facility Numbers</t>
  </si>
  <si>
    <t>Facility Percentages</t>
  </si>
  <si>
    <t>Months Over 100%</t>
  </si>
  <si>
    <t>Ever Over 100%</t>
  </si>
  <si>
    <t>Yes</t>
  </si>
  <si>
    <t>No</t>
  </si>
  <si>
    <t>Months Over 90%</t>
  </si>
  <si>
    <t>Ever Over 90%</t>
  </si>
  <si>
    <t>Total Capacity</t>
  </si>
  <si>
    <t>Avg. Capacity</t>
  </si>
  <si>
    <t>County Capacity</t>
  </si>
  <si>
    <t>County Occupancy</t>
  </si>
  <si>
    <t>Avg. Occupancy</t>
  </si>
  <si>
    <t>Statewide</t>
  </si>
  <si>
    <t>County Occupancy Percentages</t>
  </si>
  <si>
    <t>Average</t>
  </si>
  <si>
    <t>Ever &gt;.9</t>
  </si>
  <si>
    <t>Ever &gt;1</t>
  </si>
  <si>
    <t>Average &gt;1</t>
  </si>
  <si>
    <t>Average &gt;.9</t>
  </si>
  <si>
    <t>N/A</t>
  </si>
  <si>
    <t>None</t>
  </si>
  <si>
    <t>No Data</t>
  </si>
  <si>
    <t>Calculating Jail Capacity and Occupancy</t>
  </si>
  <si>
    <t xml:space="preserve">County level capacity and occupancy are calculated similarly, with the intermediate step of aggregating facility data. For counties that shared  facilities, such as the Burke-Catawba Detention Center, facility capacity and occupancy were added to the county where the facility was physically located. </t>
  </si>
  <si>
    <t>At the facility level, capacity and occupancy are calculated by dividing a given month's occupants by the facility's capacity. In some months, data is unavailable. Rather than report a false zero for occupancy, we removed these months from calculations. For example, if a facility reported 90 occupants for 11/12 months of the year, had a capacity of 100, and reported no data in the 12th month, its capacity for the year would be 90/100 or 90%. While this removal of blanks may slightly alter annual capacity upward or downward, the inclusion of blanks as zeros would have a significant and misleading downward effect on capacity.</t>
  </si>
  <si>
    <t>A note on statewide and county averages. In the 2018 analysis, blanks remained in annual averages, as they were in both the capacity and occupancy (numerator and denominator) of the calculation. For 2019, we decided that this was slightly shifting some averages and that the blanks should be excluded. This had the effect of shifting Alleghany, Catawba, and Cherokee's average occupancy down for 2018. Those updated numbers are reflected in the table in this spreadsheet.</t>
  </si>
  <si>
    <t>A note on Beaufort's 2019 capacity and occupancy. Although the Beaufort County Detention Center's stated capacity is 85, we learned that the facility had mechanical issues throughout 2019, which caused its actual capacity to vary throughout the year (often on a daily basis). Because no record of the actual capacity is available, we were unable to determine average or monthly capacities, which prevented calculating occupancy for individual months or the year.</t>
  </si>
  <si>
    <t>CJIL learned that Polk County opened a new facility with a capacity of 60 in the middle of September in 2018. As a result, Polk County's average occupancy number was revised in the 2018 report from 103% to 73.9%.</t>
  </si>
  <si>
    <t>Lenoir County Detention Center</t>
  </si>
  <si>
    <t>2020 Capacity</t>
  </si>
  <si>
    <t>2019 Capacity</t>
  </si>
  <si>
    <t>Statewide Capacity</t>
  </si>
  <si>
    <t>Statewide Occupancy</t>
  </si>
  <si>
    <t>Statewide Blanks Removed</t>
  </si>
  <si>
    <t>Lenooir County Detention Center</t>
  </si>
  <si>
    <t>Burke-Catawba District Confinement Facility</t>
  </si>
  <si>
    <t>Bladen County Jail</t>
  </si>
  <si>
    <t>Ayden City Municipal Jail</t>
  </si>
  <si>
    <t>Capacity</t>
  </si>
  <si>
    <t>Year</t>
  </si>
  <si>
    <t>Column Labels</t>
  </si>
  <si>
    <t>Values</t>
  </si>
  <si>
    <t xml:space="preserve">May </t>
  </si>
  <si>
    <t xml:space="preserve">Jan </t>
  </si>
  <si>
    <t xml:space="preserve">Feb </t>
  </si>
  <si>
    <t xml:space="preserve">Mar </t>
  </si>
  <si>
    <t xml:space="preserve">Apr </t>
  </si>
  <si>
    <t xml:space="preserve">Jun </t>
  </si>
  <si>
    <t xml:space="preserve">Jul </t>
  </si>
  <si>
    <t>Monthly Net Change in Jail Occupants - 2019 to 2020</t>
  </si>
  <si>
    <t>N/A reflects months in which there was no 2019 data for comparison</t>
  </si>
  <si>
    <t xml:space="preserve">Aug </t>
  </si>
  <si>
    <t xml:space="preserve">Sep </t>
  </si>
  <si>
    <t xml:space="preserve">Oct </t>
  </si>
  <si>
    <t xml:space="preserve">Nov </t>
  </si>
  <si>
    <t>© 2021. School of Government. The University of North Carolina at Chapel Hill. Use of this publication for commercial purposes or without acknowledgment of its source is prohibited. Reproducing, distributing, or otherwise making available to a non-purchaser the entire publication, or a substantial portion of it, without express permission, is prohibited. For permissions questions or requests, email the School of Government at copyright_permissions@sog.unc.edu.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</si>
</sst>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8" x14ac:knownFonts="1">
    <font>
      <sz val="12"/>
      <color theme="1"/>
      <name val="Calibri"/>
      <family val="2"/>
      <scheme val="minor"/>
    </font>
    <font>
      <sz val="8"/>
      <name val="Calibri"/>
      <family val="2"/>
      <scheme val="minor"/>
    </font>
    <font>
      <sz val="11"/>
      <color theme="1"/>
      <name val="Arial"/>
      <family val="2"/>
    </font>
    <font>
      <sz val="12"/>
      <color theme="1"/>
      <name val="Calibri"/>
      <family val="2"/>
      <scheme val="minor"/>
    </font>
    <font>
      <b/>
      <sz val="16"/>
      <color theme="1"/>
      <name val="Calibri"/>
      <family val="2"/>
      <scheme val="minor"/>
    </font>
    <font>
      <b/>
      <sz val="12"/>
      <color theme="1"/>
      <name val="Calibri"/>
      <family val="2"/>
      <scheme val="minor"/>
    </font>
    <font>
      <b/>
      <sz val="11"/>
      <color theme="1"/>
      <name val="Arial"/>
      <family val="2"/>
    </font>
    <font>
      <b/>
      <sz val="14"/>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65">
    <xf numFmtId="0" fontId="0" fillId="0" borderId="0" xfId="0"/>
    <xf numFmtId="0" fontId="0" fillId="0" borderId="0" xfId="0" applyFill="1"/>
    <xf numFmtId="43" fontId="0" fillId="0" borderId="0" xfId="1" applyFont="1"/>
    <xf numFmtId="0" fontId="0" fillId="0" borderId="1" xfId="0" applyBorder="1"/>
    <xf numFmtId="0" fontId="2" fillId="0" borderId="1" xfId="0" applyFont="1" applyBorder="1"/>
    <xf numFmtId="0" fontId="0" fillId="0" borderId="1" xfId="0" applyFill="1" applyBorder="1"/>
    <xf numFmtId="0" fontId="2" fillId="0" borderId="1" xfId="0" applyFont="1" applyFill="1" applyBorder="1"/>
    <xf numFmtId="43" fontId="0" fillId="0" borderId="1" xfId="1" applyFont="1" applyBorder="1"/>
    <xf numFmtId="164" fontId="0" fillId="0" borderId="1" xfId="0" applyNumberFormat="1" applyBorder="1"/>
    <xf numFmtId="164" fontId="0" fillId="0" borderId="1" xfId="2" applyNumberFormat="1" applyFont="1" applyBorder="1"/>
    <xf numFmtId="43" fontId="0" fillId="0" borderId="1" xfId="1" applyFont="1" applyBorder="1" applyAlignment="1">
      <alignment horizontal="right"/>
    </xf>
    <xf numFmtId="0" fontId="0" fillId="0" borderId="1" xfId="0" applyBorder="1" applyAlignment="1">
      <alignment horizontal="right"/>
    </xf>
    <xf numFmtId="1" fontId="0" fillId="0" borderId="1" xfId="0" applyNumberFormat="1" applyBorder="1"/>
    <xf numFmtId="164" fontId="0" fillId="0" borderId="0" xfId="2" applyNumberFormat="1" applyFont="1"/>
    <xf numFmtId="164" fontId="0" fillId="0" borderId="0" xfId="2" applyNumberFormat="1" applyFont="1" applyFill="1"/>
    <xf numFmtId="0" fontId="5" fillId="0" borderId="1" xfId="0" applyFont="1" applyBorder="1"/>
    <xf numFmtId="0" fontId="6" fillId="0" borderId="1" xfId="0" applyFont="1" applyBorder="1"/>
    <xf numFmtId="1" fontId="5" fillId="0" borderId="1" xfId="0" applyNumberFormat="1" applyFont="1" applyBorder="1"/>
    <xf numFmtId="0" fontId="6" fillId="0" borderId="1" xfId="0" applyFont="1" applyFill="1" applyBorder="1"/>
    <xf numFmtId="164" fontId="5" fillId="0" borderId="1" xfId="2" applyNumberFormat="1" applyFont="1" applyBorder="1"/>
    <xf numFmtId="164" fontId="0" fillId="0" borderId="0" xfId="2" applyNumberFormat="1" applyFont="1" applyFill="1" applyBorder="1"/>
    <xf numFmtId="164" fontId="0" fillId="0" borderId="2" xfId="2" applyNumberFormat="1" applyFont="1" applyFill="1" applyBorder="1"/>
    <xf numFmtId="164" fontId="0" fillId="0" borderId="2" xfId="0" applyNumberFormat="1" applyFill="1" applyBorder="1"/>
    <xf numFmtId="0" fontId="0" fillId="0" borderId="2" xfId="0" applyFill="1" applyBorder="1"/>
    <xf numFmtId="0" fontId="2" fillId="0" borderId="2" xfId="0" applyFont="1" applyFill="1" applyBorder="1"/>
    <xf numFmtId="165" fontId="0" fillId="0" borderId="3" xfId="1" applyNumberFormat="1" applyFont="1" applyFill="1" applyBorder="1"/>
    <xf numFmtId="0" fontId="0" fillId="0" borderId="0" xfId="0" applyFill="1" applyBorder="1" applyAlignment="1">
      <alignment horizontal="right"/>
    </xf>
    <xf numFmtId="43" fontId="0" fillId="0" borderId="2" xfId="1" applyFont="1" applyFill="1" applyBorder="1" applyAlignment="1">
      <alignment horizontal="right"/>
    </xf>
    <xf numFmtId="164" fontId="0" fillId="0" borderId="1" xfId="2" applyNumberFormat="1" applyFont="1" applyBorder="1" applyAlignment="1">
      <alignment horizontal="center" vertical="center"/>
    </xf>
    <xf numFmtId="0" fontId="2" fillId="0" borderId="0" xfId="0" applyFont="1" applyFill="1" applyBorder="1"/>
    <xf numFmtId="43" fontId="0" fillId="0" borderId="0" xfId="0" applyNumberFormat="1"/>
    <xf numFmtId="0" fontId="5" fillId="5" borderId="1" xfId="0" applyFont="1" applyFill="1" applyBorder="1"/>
    <xf numFmtId="0" fontId="0" fillId="0" borderId="1" xfId="0" applyBorder="1" applyAlignment="1">
      <alignment vertical="center" wrapText="1"/>
    </xf>
    <xf numFmtId="0" fontId="0" fillId="0" borderId="1" xfId="0" applyFill="1" applyBorder="1" applyAlignment="1">
      <alignment vertical="center" wrapText="1"/>
    </xf>
    <xf numFmtId="9" fontId="0" fillId="0" borderId="0" xfId="2" applyFont="1"/>
    <xf numFmtId="0" fontId="0" fillId="0" borderId="0" xfId="0" applyBorder="1"/>
    <xf numFmtId="1" fontId="0" fillId="0" borderId="0" xfId="0" applyNumberFormat="1"/>
    <xf numFmtId="164" fontId="0" fillId="0" borderId="0" xfId="0" applyNumberFormat="1"/>
    <xf numFmtId="164" fontId="0" fillId="0" borderId="2" xfId="0" applyNumberFormat="1" applyBorder="1"/>
    <xf numFmtId="0" fontId="0" fillId="0" borderId="0" xfId="0" applyAlignment="1">
      <alignment horizontal="right"/>
    </xf>
    <xf numFmtId="0" fontId="2" fillId="0" borderId="0" xfId="0" applyFont="1"/>
    <xf numFmtId="0" fontId="2" fillId="0" borderId="2" xfId="0" applyFont="1" applyBorder="1"/>
    <xf numFmtId="0" fontId="0" fillId="0" borderId="2" xfId="0" applyBorder="1"/>
    <xf numFmtId="0" fontId="0" fillId="0" borderId="1" xfId="2" applyNumberFormat="1" applyFont="1" applyBorder="1" applyAlignment="1">
      <alignment horizontal="center" vertical="center"/>
    </xf>
    <xf numFmtId="0" fontId="0" fillId="0" borderId="0" xfId="0" pivotButton="1"/>
    <xf numFmtId="0" fontId="0" fillId="0" borderId="0" xfId="0" applyNumberFormat="1"/>
    <xf numFmtId="0" fontId="0" fillId="0" borderId="0" xfId="0" applyAlignment="1">
      <alignment horizontal="left"/>
    </xf>
    <xf numFmtId="0" fontId="5" fillId="0" borderId="1" xfId="0" applyFont="1" applyBorder="1" applyAlignment="1">
      <alignment horizontal="center"/>
    </xf>
    <xf numFmtId="0" fontId="0" fillId="0" borderId="8" xfId="0" applyBorder="1"/>
    <xf numFmtId="0" fontId="7" fillId="2" borderId="1" xfId="0" applyFont="1" applyFill="1" applyBorder="1" applyAlignment="1">
      <alignment horizontal="center" vertical="center"/>
    </xf>
    <xf numFmtId="0" fontId="0" fillId="0" borderId="9" xfId="0" applyBorder="1"/>
    <xf numFmtId="0" fontId="0" fillId="0" borderId="7" xfId="0" applyBorder="1"/>
    <xf numFmtId="0" fontId="0" fillId="0" borderId="6" xfId="0" applyBorder="1"/>
    <xf numFmtId="0" fontId="2" fillId="0" borderId="10" xfId="0" applyFont="1" applyBorder="1"/>
    <xf numFmtId="0" fontId="0" fillId="0" borderId="1" xfId="0" applyFont="1" applyBorder="1"/>
    <xf numFmtId="0" fontId="0" fillId="0" borderId="11" xfId="0" applyFont="1" applyBorder="1"/>
    <xf numFmtId="0" fontId="2" fillId="0" borderId="5" xfId="0" applyFont="1" applyBorder="1"/>
    <xf numFmtId="0" fontId="0" fillId="0" borderId="9" xfId="0" applyFont="1" applyBorder="1"/>
    <xf numFmtId="0" fontId="0" fillId="0" borderId="4" xfId="0" applyFont="1" applyBorder="1"/>
    <xf numFmtId="0" fontId="7" fillId="2" borderId="1" xfId="0" applyFont="1" applyFill="1" applyBorder="1" applyAlignment="1">
      <alignment horizontal="center" vertical="center"/>
    </xf>
    <xf numFmtId="0" fontId="7" fillId="4" borderId="1" xfId="0" applyFont="1" applyFill="1" applyBorder="1" applyAlignment="1">
      <alignment horizontal="center" vertical="center"/>
    </xf>
    <xf numFmtId="0" fontId="4" fillId="2" borderId="1" xfId="0" applyFont="1" applyFill="1" applyBorder="1" applyAlignment="1">
      <alignment horizontal="center"/>
    </xf>
    <xf numFmtId="0" fontId="4" fillId="3" borderId="1" xfId="0" applyFont="1" applyFill="1" applyBorder="1" applyAlignment="1">
      <alignment horizontal="center"/>
    </xf>
    <xf numFmtId="0" fontId="0" fillId="0" borderId="0" xfId="0" applyAlignment="1">
      <alignment horizontal="center" wrapText="1"/>
    </xf>
    <xf numFmtId="0" fontId="0" fillId="0" borderId="0" xfId="0" applyFont="1" applyAlignment="1">
      <alignment horizontal="center" vertical="top" wrapText="1"/>
    </xf>
  </cellXfs>
  <cellStyles count="3">
    <cellStyle name="Comma" xfId="1" builtinId="3"/>
    <cellStyle name="Normal" xfId="0" builtinId="0"/>
    <cellStyle name="Percent" xfId="2" builtinId="5"/>
  </cellStyles>
  <dxfs count="91">
    <dxf>
      <font>
        <b val="0"/>
        <i val="0"/>
        <strike val="0"/>
        <condense val="0"/>
        <extend val="0"/>
        <outline val="0"/>
        <shadow val="0"/>
        <u val="none"/>
        <vertAlign val="baseline"/>
        <sz val="12"/>
        <color theme="1"/>
        <name val="Calibri"/>
        <family val="2"/>
        <scheme val="minor"/>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family val="2"/>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family val="2"/>
        <scheme val="none"/>
      </font>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family val="2"/>
        <scheme val="none"/>
      </font>
      <border diagonalUp="0" diagonalDown="0">
        <left style="thin">
          <color indexed="64"/>
        </left>
        <right style="thin">
          <color indexed="64"/>
        </right>
        <top style="thin">
          <color indexed="64"/>
        </top>
        <bottom style="thin">
          <color indexed="64"/>
        </bottom>
        <vertical/>
        <horizontal/>
      </border>
    </dxf>
    <dxf>
      <border diagonalUp="0" diagonalDown="0" outline="0">
        <left/>
        <right/>
        <top/>
        <bottom/>
      </border>
    </dxf>
    <dxf>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[Confinement-Spreadsheet-Accompanying-Jan.-2021-Report (copyright &amp; logo).xlsx]Occupants Graph!PivotTable1</c:name>
    <c:fmtId val="0"/>
  </c:pivotSource>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1"/>
              <a:t>County Jail Occupants by Month - 2019 and 2020</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solidFill>
            <a:srgbClr val="00B05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howLegendKey val="0"/>
          <c:showVal val="0"/>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25"/>
        <c:spPr>
          <a:solidFill>
            <a:srgbClr val="00B050"/>
          </a:solidFill>
          <a:ln>
            <a:noFill/>
          </a:ln>
          <a:effectLst/>
        </c:spPr>
      </c:pivotFmt>
      <c:pivotFmt>
        <c:idx val="26"/>
        <c:spPr>
          <a:solidFill>
            <a:srgbClr val="00B050"/>
          </a:solidFill>
          <a:ln>
            <a:noFill/>
          </a:ln>
          <a:effectLst/>
        </c:spPr>
      </c:pivotFmt>
      <c:pivotFmt>
        <c:idx val="27"/>
        <c:spPr>
          <a:solidFill>
            <a:schemeClr val="accent1"/>
          </a:solidFill>
          <a:ln>
            <a:noFill/>
          </a:ln>
          <a:effectLst/>
        </c:spPr>
        <c:marker>
          <c:symbol val="none"/>
        </c:marker>
        <c:dLbl>
          <c:idx val="0"/>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'Occupants Graph'!$B$3:$B$4</c:f>
              <c:strCache>
                <c:ptCount val="1"/>
                <c:pt idx="0">
                  <c:v>2019</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'Occupants Graph'!$A$5:$A$15</c:f>
              <c:strCache>
                <c:ptCount val="11"/>
                <c:pt idx="0">
                  <c:v>Jan </c:v>
                </c:pt>
                <c:pt idx="1">
                  <c:v>Feb </c:v>
                </c:pt>
                <c:pt idx="2">
                  <c:v>Mar </c:v>
                </c:pt>
                <c:pt idx="3">
                  <c:v>Apr </c:v>
                </c:pt>
                <c:pt idx="4">
                  <c:v>May </c:v>
                </c:pt>
                <c:pt idx="5">
                  <c:v>Jun </c:v>
                </c:pt>
                <c:pt idx="6">
                  <c:v>Jul </c:v>
                </c:pt>
                <c:pt idx="7">
                  <c:v>Aug </c:v>
                </c:pt>
                <c:pt idx="8">
                  <c:v>Sep </c:v>
                </c:pt>
                <c:pt idx="9">
                  <c:v>Oct </c:v>
                </c:pt>
                <c:pt idx="10">
                  <c:v>Nov </c:v>
                </c:pt>
              </c:strCache>
            </c:strRef>
          </c:cat>
          <c:val>
            <c:numRef>
              <c:f>'Occupants Graph'!$B$5:$B$15</c:f>
              <c:numCache>
                <c:formatCode>General</c:formatCode>
                <c:ptCount val="11"/>
                <c:pt idx="0">
                  <c:v>1197</c:v>
                </c:pt>
                <c:pt idx="1">
                  <c:v>1173</c:v>
                </c:pt>
                <c:pt idx="2">
                  <c:v>1113</c:v>
                </c:pt>
                <c:pt idx="3">
                  <c:v>1149</c:v>
                </c:pt>
                <c:pt idx="4">
                  <c:v>1177</c:v>
                </c:pt>
                <c:pt idx="5">
                  <c:v>1184</c:v>
                </c:pt>
                <c:pt idx="6">
                  <c:v>1238</c:v>
                </c:pt>
                <c:pt idx="7">
                  <c:v>1257</c:v>
                </c:pt>
                <c:pt idx="8">
                  <c:v>1297</c:v>
                </c:pt>
                <c:pt idx="9">
                  <c:v>1286</c:v>
                </c:pt>
                <c:pt idx="10">
                  <c:v>1211</c:v>
                </c:pt>
              </c:numCache>
            </c:numRef>
          </c:val>
          <c:extLst>
            <c:ext xmlns:c16="http://schemas.microsoft.com/office/drawing/2014/chart" uri="{C3380CC4-5D6E-409C-BE32-E72D297353CC}">
              <c16:uniqueId val="{00000001-E36C-144F-9C28-7D4131D19EB6}"/>
            </c:ext>
          </c:extLst>
        </c:ser>
        <c:ser>
          <c:idx val="1"/>
          <c:order val="1"/>
          <c:tx>
            <c:strRef>
              <c:f>'Occupants Graph'!$C$3:$C$4</c:f>
              <c:strCache>
                <c:ptCount val="1"/>
                <c:pt idx="0">
                  <c:v>2020</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'Occupants Graph'!$A$5:$A$15</c:f>
              <c:strCache>
                <c:ptCount val="11"/>
                <c:pt idx="0">
                  <c:v>Jan </c:v>
                </c:pt>
                <c:pt idx="1">
                  <c:v>Feb </c:v>
                </c:pt>
                <c:pt idx="2">
                  <c:v>Mar </c:v>
                </c:pt>
                <c:pt idx="3">
                  <c:v>Apr </c:v>
                </c:pt>
                <c:pt idx="4">
                  <c:v>May </c:v>
                </c:pt>
                <c:pt idx="5">
                  <c:v>Jun </c:v>
                </c:pt>
                <c:pt idx="6">
                  <c:v>Jul </c:v>
                </c:pt>
                <c:pt idx="7">
                  <c:v>Aug </c:v>
                </c:pt>
                <c:pt idx="8">
                  <c:v>Sep </c:v>
                </c:pt>
                <c:pt idx="9">
                  <c:v>Oct </c:v>
                </c:pt>
                <c:pt idx="10">
                  <c:v>Nov </c:v>
                </c:pt>
              </c:strCache>
            </c:strRef>
          </c:cat>
          <c:val>
            <c:numRef>
              <c:f>'Occupants Graph'!$C$5:$C$15</c:f>
              <c:numCache>
                <c:formatCode>General</c:formatCode>
                <c:ptCount val="11"/>
                <c:pt idx="0">
                  <c:v>1229</c:v>
                </c:pt>
                <c:pt idx="1">
                  <c:v>1264</c:v>
                </c:pt>
                <c:pt idx="2">
                  <c:v>1179</c:v>
                </c:pt>
                <c:pt idx="3">
                  <c:v>1067</c:v>
                </c:pt>
                <c:pt idx="4">
                  <c:v>1072</c:v>
                </c:pt>
                <c:pt idx="5">
                  <c:v>1057</c:v>
                </c:pt>
                <c:pt idx="6">
                  <c:v>1007</c:v>
                </c:pt>
                <c:pt idx="7">
                  <c:v>1020</c:v>
                </c:pt>
                <c:pt idx="8">
                  <c:v>1135</c:v>
                </c:pt>
                <c:pt idx="9">
                  <c:v>1176</c:v>
                </c:pt>
                <c:pt idx="10">
                  <c:v>1173</c:v>
                </c:pt>
              </c:numCache>
            </c:numRef>
          </c:val>
          <c:extLst>
            <c:ext xmlns:c16="http://schemas.microsoft.com/office/drawing/2014/chart" uri="{C3380CC4-5D6E-409C-BE32-E72D297353CC}">
              <c16:uniqueId val="{00000002-E36C-144F-9C28-7D4131D19EB6}"/>
            </c:ext>
          </c:extLst>
        </c:ser>
        <c:dLbls>
          <c:showLegendKey val="0"/>
          <c:showVal val="0"/>
          <c:showCatName val="0"/>
          <c:showSerName val="0"/>
          <c:showPercent val="0"/>
          <c:showBubbleSize val="0"/>
        </c:dLbls>
        <c:gapWidth val="150"/>
        <c:overlap val="-19"/>
        <c:axId val="746695871"/>
        <c:axId val="746697551"/>
      </c:barChart>
      <c:catAx>
        <c:axId val="7466958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746697551"/>
        <c:crosses val="autoZero"/>
        <c:auto val="1"/>
        <c:lblAlgn val="ctr"/>
        <c:lblOffset val="100"/>
        <c:noMultiLvlLbl val="0"/>
      </c:catAx>
      <c:valAx>
        <c:axId val="746697551"/>
        <c:scaling>
          <c:orientation val="minMax"/>
        </c:scaling>
        <c:delete val="1"/>
        <c:axPos val="l"/>
        <c:numFmt formatCode="General" sourceLinked="1"/>
        <c:majorTickMark val="none"/>
        <c:minorTickMark val="none"/>
        <c:tickLblPos val="nextTo"/>
        <c:crossAx val="746695871"/>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800" b="1">
                <a:solidFill>
                  <a:schemeClr val="tx1"/>
                </a:solidFill>
              </a:rPr>
              <a:t>Statewide Jail Occupancy Rates: January through July 2019 and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'Statewide Occupancy'!$A$2</c:f>
              <c:strCache>
                <c:ptCount val="1"/>
                <c:pt idx="0">
                  <c:v>2019</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accent1"/>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 Occupancy'!$B$1:$H$1</c:f>
              <c:strCache>
                <c:ptCount val="7"/>
                <c:pt idx="0">
                  <c:v>Jan</c:v>
                </c:pt>
                <c:pt idx="1">
                  <c:v>Feb</c:v>
                </c:pt>
                <c:pt idx="2">
                  <c:v>Mar</c:v>
                </c:pt>
                <c:pt idx="3">
                  <c:v>Apr</c:v>
                </c:pt>
                <c:pt idx="4">
                  <c:v>May</c:v>
                </c:pt>
                <c:pt idx="5">
                  <c:v>Jun</c:v>
                </c:pt>
                <c:pt idx="6">
                  <c:v>Jul</c:v>
                </c:pt>
              </c:strCache>
            </c:strRef>
          </c:cat>
          <c:val>
            <c:numRef>
              <c:f>'Statewide Occupancy'!$B$2:$H$2</c:f>
              <c:numCache>
                <c:formatCode>0.0%</c:formatCode>
                <c:ptCount val="7"/>
                <c:pt idx="0">
                  <c:v>0.77479859533154305</c:v>
                </c:pt>
                <c:pt idx="1">
                  <c:v>0.77135699030721205</c:v>
                </c:pt>
                <c:pt idx="2">
                  <c:v>0.7389840433318694</c:v>
                </c:pt>
                <c:pt idx="3">
                  <c:v>0.75831859152556647</c:v>
                </c:pt>
                <c:pt idx="4">
                  <c:v>0.76697398074165135</c:v>
                </c:pt>
                <c:pt idx="5">
                  <c:v>0.77920940705529151</c:v>
                </c:pt>
                <c:pt idx="6">
                  <c:v>0.77698569654601479</c:v>
                </c:pt>
              </c:numCache>
            </c:numRef>
          </c:val>
          <c:smooth val="0"/>
          <c:extLst>
            <c:ext xmlns:c16="http://schemas.microsoft.com/office/drawing/2014/chart" uri="{C3380CC4-5D6E-409C-BE32-E72D297353CC}">
              <c16:uniqueId val="{00000000-DEC6-DA46-8931-701858C45680}"/>
            </c:ext>
          </c:extLst>
        </c:ser>
        <c:ser>
          <c:idx val="1"/>
          <c:order val="1"/>
          <c:tx>
            <c:strRef>
              <c:f>'Statewide Occupancy'!$A$3</c:f>
              <c:strCache>
                <c:ptCount val="1"/>
                <c:pt idx="0">
                  <c:v>2020</c:v>
                </c:pt>
              </c:strCache>
            </c:strRef>
          </c:tx>
          <c:spPr>
            <a:ln w="28575" cap="rnd">
              <a:solidFill>
                <a:srgbClr val="00B050"/>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rgbClr val="00B05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'Statewide Occupancy'!$B$1:$H$1</c:f>
              <c:strCache>
                <c:ptCount val="7"/>
                <c:pt idx="0">
                  <c:v>Jan</c:v>
                </c:pt>
                <c:pt idx="1">
                  <c:v>Feb</c:v>
                </c:pt>
                <c:pt idx="2">
                  <c:v>Mar</c:v>
                </c:pt>
                <c:pt idx="3">
                  <c:v>Apr</c:v>
                </c:pt>
                <c:pt idx="4">
                  <c:v>May</c:v>
                </c:pt>
                <c:pt idx="5">
                  <c:v>Jun</c:v>
                </c:pt>
                <c:pt idx="6">
                  <c:v>Jul</c:v>
                </c:pt>
              </c:strCache>
            </c:strRef>
          </c:cat>
          <c:val>
            <c:numRef>
              <c:f>'Statewide Occupancy'!$B$3:$H$3</c:f>
              <c:numCache>
                <c:formatCode>0.0%</c:formatCode>
                <c:ptCount val="7"/>
                <c:pt idx="0">
                  <c:v>0.78631737655484357</c:v>
                </c:pt>
                <c:pt idx="1">
                  <c:v>0.79019977384093476</c:v>
                </c:pt>
                <c:pt idx="2">
                  <c:v>0.72815680361854507</c:v>
                </c:pt>
                <c:pt idx="3">
                  <c:v>0.57350169619298907</c:v>
                </c:pt>
                <c:pt idx="4">
                  <c:v>0.5718055032039201</c:v>
                </c:pt>
                <c:pt idx="5">
                  <c:v>0.57660657557316186</c:v>
                </c:pt>
                <c:pt idx="6">
                  <c:v>0.56646954918977033</c:v>
                </c:pt>
              </c:numCache>
            </c:numRef>
          </c:val>
          <c:smooth val="0"/>
          <c:extLst>
            <c:ext xmlns:c16="http://schemas.microsoft.com/office/drawing/2014/chart" uri="{C3380CC4-5D6E-409C-BE32-E72D297353CC}">
              <c16:uniqueId val="{00000001-DEC6-DA46-8931-701858C45680}"/>
            </c:ext>
          </c:extLst>
        </c:ser>
        <c:dLbls>
          <c:showLegendKey val="0"/>
          <c:showVal val="0"/>
          <c:showCatName val="0"/>
          <c:showSerName val="0"/>
          <c:showPercent val="0"/>
          <c:showBubbleSize val="0"/>
        </c:dLbls>
        <c:smooth val="0"/>
        <c:axId val="395101168"/>
        <c:axId val="395105824"/>
      </c:lineChart>
      <c:catAx>
        <c:axId val="3951011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395105824"/>
        <c:crosses val="autoZero"/>
        <c:auto val="1"/>
        <c:lblAlgn val="ctr"/>
        <c:lblOffset val="100"/>
        <c:noMultiLvlLbl val="0"/>
      </c:catAx>
      <c:valAx>
        <c:axId val="395105824"/>
        <c:scaling>
          <c:orientation val="minMax"/>
          <c:max val="1"/>
        </c:scaling>
        <c:delete val="1"/>
        <c:axPos val="l"/>
        <c:numFmt formatCode="0.0%" sourceLinked="1"/>
        <c:majorTickMark val="none"/>
        <c:minorTickMark val="none"/>
        <c:tickLblPos val="nextTo"/>
        <c:crossAx val="3951011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222251</xdr:colOff>
      <xdr:row>0</xdr:row>
      <xdr:rowOff>40819</xdr:rowOff>
    </xdr:from>
    <xdr:to>
      <xdr:col>13</xdr:col>
      <xdr:colOff>402167</xdr:colOff>
      <xdr:row>22</xdr:row>
      <xdr:rowOff>201083</xdr:rowOff>
    </xdr:to>
    <xdr:graphicFrame macro="">
      <xdr:nvGraphicFramePr>
        <xdr:cNvPr id="2" name="Chart 1">
          <a:extLst>
            <a:ext uri="{FF2B5EF4-FFF2-40B4-BE49-F238E27FC236}">
              <a16:creationId xmlns:a16="http://schemas.microsoft.com/office/drawing/2014/main" id="{91BBF430-8B74-0F45-9CD7-2C2649AD17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xdr:colOff>
      <xdr:row>15</xdr:row>
      <xdr:rowOff>74085</xdr:rowOff>
    </xdr:from>
    <xdr:to>
      <xdr:col>3</xdr:col>
      <xdr:colOff>21168</xdr:colOff>
      <xdr:row>25</xdr:row>
      <xdr:rowOff>48510</xdr:rowOff>
    </xdr:to>
    <xdr:pic>
      <xdr:nvPicPr>
        <xdr:cNvPr id="4" name="Picture 3">
          <a:extLst>
            <a:ext uri="{FF2B5EF4-FFF2-40B4-BE49-F238E27FC236}">
              <a16:creationId xmlns:a16="http://schemas.microsoft.com/office/drawing/2014/main" id="{186CB1AD-6234-40DC-A462-3BE0BC1F9FC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 y="3090335"/>
          <a:ext cx="2095500" cy="2027592"/>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654050</xdr:colOff>
      <xdr:row>13</xdr:row>
      <xdr:rowOff>25400</xdr:rowOff>
    </xdr:from>
    <xdr:to>
      <xdr:col>17</xdr:col>
      <xdr:colOff>482600</xdr:colOff>
      <xdr:row>38</xdr:row>
      <xdr:rowOff>114300</xdr:rowOff>
    </xdr:to>
    <xdr:graphicFrame macro="">
      <xdr:nvGraphicFramePr>
        <xdr:cNvPr id="2" name="Chart 1">
          <a:extLst>
            <a:ext uri="{FF2B5EF4-FFF2-40B4-BE49-F238E27FC236}">
              <a16:creationId xmlns:a16="http://schemas.microsoft.com/office/drawing/2014/main" id="{31FCB504-FD68-9246-8F71-56DCA725C0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19049</xdr:colOff>
      <xdr:row>2</xdr:row>
      <xdr:rowOff>9525</xdr:rowOff>
    </xdr:from>
    <xdr:to>
      <xdr:col>16</xdr:col>
      <xdr:colOff>447674</xdr:colOff>
      <xdr:row>22</xdr:row>
      <xdr:rowOff>46082</xdr:rowOff>
    </xdr:to>
    <xdr:pic>
      <xdr:nvPicPr>
        <xdr:cNvPr id="2" name="Picture 1">
          <a:extLst>
            <a:ext uri="{FF2B5EF4-FFF2-40B4-BE49-F238E27FC236}">
              <a16:creationId xmlns:a16="http://schemas.microsoft.com/office/drawing/2014/main" id="{81E195BE-C0FE-4341-B2A7-CC20DEDFD4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39549" y="209550"/>
          <a:ext cx="2105025" cy="2036807"/>
        </a:xfrm>
        <a:prstGeom prst="rect">
          <a:avLst/>
        </a:prstGeom>
        <a:solidFill>
          <a:schemeClr val="bg1"/>
        </a:solidFill>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ss Hatton" refreshedDate="44211.421845833334" createdVersion="6" refreshedVersion="6" minRefreshableVersion="3" recordCount="188" xr:uid="{CB147EB9-BDFE-3B48-8AAD-213DDE6DD5D7}">
  <cacheSource type="worksheet">
    <worksheetSource ref="A1:N189" sheet="Total Occupants Table"/>
  </cacheSource>
  <cacheFields count="14">
    <cacheField name="Year" numFmtId="0">
      <sharedItems containsSemiMixedTypes="0" containsString="0" containsNumber="1" containsInteger="1" minValue="2019" maxValue="2020" count="2">
        <n v="2019"/>
        <n v="2020"/>
      </sharedItems>
    </cacheField>
    <cacheField name="County" numFmtId="0">
      <sharedItems count="95">
        <s v="Alamance"/>
        <s v="Alexander"/>
        <s v="Alleghany"/>
        <s v="Anson"/>
        <s v="Ashe"/>
        <s v="Avery"/>
        <s v="Beaufort"/>
        <s v="Bertie"/>
        <s v="Bladen"/>
        <s v="Brunswick"/>
        <s v="Buncombe"/>
        <s v="Burke"/>
        <s v="Cabarrus"/>
        <s v="Caldwell"/>
        <s v="Carteret"/>
        <s v="Caswell"/>
        <s v="Catawba"/>
        <s v="Chatham"/>
        <s v="Cherokee"/>
        <s v="Chowan"/>
        <s v="Clay"/>
        <s v="Cleveland"/>
        <s v="Columbus"/>
        <s v="Craven"/>
        <s v="Cumberland"/>
        <s v="Currituck"/>
        <s v="Dare"/>
        <s v="Davidson"/>
        <s v="Davie"/>
        <s v="Duplin"/>
        <s v="Durham"/>
        <s v="Edgecome"/>
        <s v="Forsyth"/>
        <s v="Franklin"/>
        <s v="Gaston"/>
        <s v="Graham"/>
        <s v="Granville"/>
        <s v="Greene"/>
        <s v="Guilford"/>
        <s v="Halifax"/>
        <s v="Harnett"/>
        <s v="Haywood"/>
        <s v="Henderson"/>
        <s v="Hertford"/>
        <s v="Hoke"/>
        <s v="Iredell"/>
        <s v="Jackson"/>
        <s v="Johnston"/>
        <s v="Jones"/>
        <s v="Lee"/>
        <s v="Lenoir"/>
        <s v="Lincoln"/>
        <s v="Macon"/>
        <s v="Madison"/>
        <s v="McDowell"/>
        <s v="Mecklenburg"/>
        <s v="Montgomery"/>
        <s v="Moore"/>
        <s v="Nash"/>
        <s v="New Hanover"/>
        <s v="Northampton"/>
        <s v="Onslow"/>
        <s v="Orange"/>
        <s v="Pamlico"/>
        <s v="Pasquotank"/>
        <s v="Pender"/>
        <s v="Person"/>
        <s v="Pitt"/>
        <s v="Polk"/>
        <s v="Randolph"/>
        <s v="Richmond"/>
        <s v="Robeson"/>
        <s v="Rockingham"/>
        <s v="Rowan"/>
        <s v="Rutherford"/>
        <s v="Sampson"/>
        <s v="Scotland"/>
        <s v="Stanly"/>
        <s v="Statewide"/>
        <s v="Stokes"/>
        <s v="Surry"/>
        <s v="Swain"/>
        <s v="Transylvania"/>
        <s v="Union"/>
        <s v="Vance"/>
        <s v="Wake"/>
        <s v="Warren"/>
        <s v="Washington"/>
        <s v="Watauga"/>
        <s v="Wayne"/>
        <s v="Wilkes"/>
        <s v="Wilson"/>
        <s v="Yadkin"/>
        <s v="Yancey"/>
        <s v="Hyde" u="1"/>
      </sharedItems>
    </cacheField>
    <cacheField name="Jan" numFmtId="0">
      <sharedItems containsString="0" containsBlank="1" containsNumber="1" containsInteger="1" minValue="3" maxValue="20861"/>
    </cacheField>
    <cacheField name="Feb" numFmtId="0">
      <sharedItems containsString="0" containsBlank="1" containsNumber="1" containsInteger="1" minValue="7" maxValue="20964"/>
    </cacheField>
    <cacheField name="Mar" numFmtId="0">
      <sharedItems containsString="0" containsBlank="1" containsNumber="1" containsInteger="1" minValue="8" maxValue="19318"/>
    </cacheField>
    <cacheField name="Apr" numFmtId="0">
      <sharedItems containsString="0" containsBlank="1" containsNumber="1" containsInteger="1" minValue="1" maxValue="18004"/>
    </cacheField>
    <cacheField name="May" numFmtId="0">
      <sharedItems containsString="0" containsBlank="1" containsNumber="1" containsInteger="1" minValue="2" maxValue="18718"/>
    </cacheField>
    <cacheField name="Jun" numFmtId="0">
      <sharedItems containsString="0" containsBlank="1" containsNumber="1" containsInteger="1" minValue="3" maxValue="18687"/>
    </cacheField>
    <cacheField name="Jul" numFmtId="0">
      <sharedItems containsString="0" containsBlank="1" containsNumber="1" containsInteger="1" minValue="0" maxValue="16894"/>
    </cacheField>
    <cacheField name="Aug" numFmtId="0">
      <sharedItems containsString="0" containsBlank="1" containsNumber="1" containsInteger="1" minValue="0" maxValue="18259"/>
    </cacheField>
    <cacheField name="Sep" numFmtId="0">
      <sharedItems containsString="0" containsBlank="1" containsNumber="1" containsInteger="1" minValue="9" maxValue="19421"/>
    </cacheField>
    <cacheField name="Oct" numFmtId="0">
      <sharedItems containsString="0" containsBlank="1" containsNumber="1" containsInteger="1" minValue="8" maxValue="19609"/>
    </cacheField>
    <cacheField name="Nov" numFmtId="0">
      <sharedItems containsString="0" containsBlank="1" containsNumber="1" containsInteger="1" minValue="11" maxValue="19665"/>
    </cacheField>
    <cacheField name="Dec" numFmtId="0">
      <sharedItems containsString="0" containsBlank="1" containsNumber="1" containsInteger="1" minValue="12" maxValue="143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8">
  <r>
    <x v="0"/>
    <x v="0"/>
    <n v="459"/>
    <n v="470"/>
    <m/>
    <n v="485"/>
    <n v="499"/>
    <n v="513"/>
    <m/>
    <n v="525"/>
    <n v="508"/>
    <n v="497"/>
    <n v="472"/>
    <n v="440"/>
  </r>
  <r>
    <x v="1"/>
    <x v="0"/>
    <n v="457"/>
    <n v="470"/>
    <n v="458"/>
    <n v="338"/>
    <n v="326"/>
    <n v="301"/>
    <n v="266"/>
    <n v="275"/>
    <n v="277"/>
    <n v="303"/>
    <n v="307"/>
    <m/>
  </r>
  <r>
    <x v="0"/>
    <x v="1"/>
    <n v="96"/>
    <n v="95"/>
    <m/>
    <m/>
    <m/>
    <m/>
    <n v="82"/>
    <n v="93"/>
    <n v="99"/>
    <n v="109"/>
    <n v="104"/>
    <n v="108"/>
  </r>
  <r>
    <x v="1"/>
    <x v="1"/>
    <n v="115"/>
    <n v="103"/>
    <n v="93"/>
    <n v="83"/>
    <n v="84"/>
    <n v="73"/>
    <n v="53"/>
    <n v="50"/>
    <n v="56"/>
    <n v="62"/>
    <n v="66"/>
    <m/>
  </r>
  <r>
    <x v="0"/>
    <x v="2"/>
    <n v="33"/>
    <n v="35"/>
    <m/>
    <n v="38"/>
    <n v="35"/>
    <n v="33"/>
    <n v="34"/>
    <n v="32"/>
    <n v="27"/>
    <n v="31"/>
    <n v="26"/>
    <n v="24"/>
  </r>
  <r>
    <x v="1"/>
    <x v="2"/>
    <n v="23"/>
    <n v="25"/>
    <n v="32"/>
    <n v="28"/>
    <n v="27"/>
    <n v="26"/>
    <n v="20"/>
    <n v="18"/>
    <n v="18"/>
    <n v="20"/>
    <n v="19"/>
    <m/>
  </r>
  <r>
    <x v="0"/>
    <x v="3"/>
    <n v="59"/>
    <n v="56"/>
    <n v="53"/>
    <n v="52"/>
    <n v="53"/>
    <n v="59"/>
    <n v="57"/>
    <n v="49"/>
    <n v="55"/>
    <n v="59"/>
    <n v="61"/>
    <n v="50"/>
  </r>
  <r>
    <x v="1"/>
    <x v="3"/>
    <n v="58"/>
    <n v="53"/>
    <n v="45"/>
    <n v="41"/>
    <n v="46"/>
    <n v="47"/>
    <n v="50"/>
    <n v="54"/>
    <n v="53"/>
    <n v="54"/>
    <m/>
    <m/>
  </r>
  <r>
    <x v="0"/>
    <x v="4"/>
    <m/>
    <m/>
    <n v="111"/>
    <n v="115"/>
    <n v="116"/>
    <n v="127"/>
    <n v="123"/>
    <n v="137"/>
    <n v="129"/>
    <m/>
    <n v="118"/>
    <n v="104"/>
  </r>
  <r>
    <x v="1"/>
    <x v="4"/>
    <n v="113"/>
    <n v="137"/>
    <n v="128"/>
    <n v="103"/>
    <n v="93"/>
    <n v="79"/>
    <n v="75"/>
    <n v="89"/>
    <n v="99"/>
    <n v="98"/>
    <n v="91"/>
    <m/>
  </r>
  <r>
    <x v="0"/>
    <x v="5"/>
    <n v="56"/>
    <n v="49"/>
    <n v="47"/>
    <n v="46"/>
    <m/>
    <m/>
    <n v="51"/>
    <m/>
    <n v="48"/>
    <m/>
    <n v="58"/>
    <n v="117"/>
  </r>
  <r>
    <x v="1"/>
    <x v="5"/>
    <n v="94"/>
    <n v="43"/>
    <n v="43"/>
    <n v="34"/>
    <n v="32"/>
    <n v="24"/>
    <n v="31"/>
    <n v="33"/>
    <n v="57"/>
    <n v="30"/>
    <n v="48"/>
    <m/>
  </r>
  <r>
    <x v="0"/>
    <x v="6"/>
    <m/>
    <m/>
    <m/>
    <m/>
    <m/>
    <m/>
    <m/>
    <m/>
    <m/>
    <m/>
    <m/>
    <m/>
  </r>
  <r>
    <x v="1"/>
    <x v="6"/>
    <n v="39"/>
    <n v="42"/>
    <n v="37"/>
    <n v="1"/>
    <n v="2"/>
    <n v="3"/>
    <n v="0"/>
    <n v="0"/>
    <n v="35"/>
    <n v="45"/>
    <n v="41"/>
    <m/>
  </r>
  <r>
    <x v="0"/>
    <x v="7"/>
    <n v="88"/>
    <n v="81"/>
    <m/>
    <n v="88"/>
    <n v="85"/>
    <n v="81"/>
    <n v="84"/>
    <n v="87"/>
    <n v="89"/>
    <n v="90"/>
    <n v="89"/>
    <n v="83"/>
  </r>
  <r>
    <x v="1"/>
    <x v="7"/>
    <n v="91"/>
    <n v="92"/>
    <n v="82"/>
    <n v="65"/>
    <n v="60"/>
    <n v="58"/>
    <n v="57"/>
    <n v="55"/>
    <n v="55"/>
    <n v="64"/>
    <n v="57"/>
    <m/>
  </r>
  <r>
    <x v="0"/>
    <x v="8"/>
    <m/>
    <n v="108"/>
    <n v="99"/>
    <n v="98"/>
    <n v="102"/>
    <n v="105"/>
    <n v="117"/>
    <n v="116"/>
    <n v="110"/>
    <n v="104"/>
    <n v="96"/>
    <n v="128"/>
  </r>
  <r>
    <x v="1"/>
    <x v="8"/>
    <n v="142"/>
    <n v="162"/>
    <n v="151"/>
    <n v="131"/>
    <n v="122"/>
    <n v="119"/>
    <n v="133"/>
    <n v="141"/>
    <n v="142"/>
    <n v="150"/>
    <n v="139"/>
    <m/>
  </r>
  <r>
    <x v="0"/>
    <x v="9"/>
    <m/>
    <n v="324"/>
    <m/>
    <n v="327"/>
    <n v="330"/>
    <n v="345"/>
    <n v="340"/>
    <m/>
    <n v="308"/>
    <n v="316"/>
    <n v="330"/>
    <n v="325"/>
  </r>
  <r>
    <x v="1"/>
    <x v="9"/>
    <n v="311"/>
    <n v="203"/>
    <n v="211"/>
    <n v="183"/>
    <n v="177"/>
    <n v="164"/>
    <n v="169"/>
    <n v="172"/>
    <n v="177"/>
    <n v="198"/>
    <n v="221"/>
    <m/>
  </r>
  <r>
    <x v="0"/>
    <x v="10"/>
    <n v="526"/>
    <n v="542"/>
    <n v="529"/>
    <n v="534"/>
    <n v="530"/>
    <n v="522"/>
    <m/>
    <n v="541"/>
    <n v="549"/>
    <n v="545"/>
    <n v="544"/>
    <n v="503"/>
  </r>
  <r>
    <x v="1"/>
    <x v="10"/>
    <n v="512"/>
    <n v="527"/>
    <n v="463"/>
    <n v="357"/>
    <n v="369"/>
    <n v="363"/>
    <n v="344"/>
    <n v="339"/>
    <n v="363"/>
    <n v="375"/>
    <n v="395"/>
    <m/>
  </r>
  <r>
    <x v="0"/>
    <x v="11"/>
    <n v="237"/>
    <n v="229"/>
    <n v="49"/>
    <n v="224"/>
    <n v="232"/>
    <n v="223"/>
    <n v="222"/>
    <n v="233"/>
    <n v="235"/>
    <n v="240"/>
    <n v="226"/>
    <n v="160"/>
  </r>
  <r>
    <x v="1"/>
    <x v="11"/>
    <n v="146"/>
    <n v="132"/>
    <n v="127"/>
    <n v="91"/>
    <n v="92"/>
    <n v="116"/>
    <n v="116"/>
    <n v="121"/>
    <n v="132"/>
    <n v="146"/>
    <n v="142"/>
    <m/>
  </r>
  <r>
    <x v="0"/>
    <x v="12"/>
    <n v="337"/>
    <n v="362"/>
    <n v="344"/>
    <n v="340"/>
    <n v="335"/>
    <n v="324"/>
    <n v="330"/>
    <n v="342"/>
    <n v="343"/>
    <n v="346"/>
    <n v="312"/>
    <n v="317"/>
  </r>
  <r>
    <x v="1"/>
    <x v="12"/>
    <n v="331"/>
    <n v="349"/>
    <n v="310"/>
    <n v="232"/>
    <n v="211"/>
    <n v="206"/>
    <n v="193"/>
    <n v="190"/>
    <n v="192"/>
    <n v="198"/>
    <n v="200"/>
    <m/>
  </r>
  <r>
    <x v="0"/>
    <x v="13"/>
    <n v="207"/>
    <n v="190"/>
    <n v="178"/>
    <n v="195"/>
    <n v="177"/>
    <n v="186"/>
    <n v="182"/>
    <n v="179"/>
    <n v="187"/>
    <n v="191"/>
    <n v="183"/>
    <n v="164"/>
  </r>
  <r>
    <x v="1"/>
    <x v="13"/>
    <n v="192"/>
    <n v="193"/>
    <n v="162"/>
    <n v="104"/>
    <n v="91"/>
    <n v="81"/>
    <n v="98"/>
    <n v="106"/>
    <n v="121"/>
    <n v="128"/>
    <n v="114"/>
    <m/>
  </r>
  <r>
    <x v="0"/>
    <x v="14"/>
    <n v="151"/>
    <n v="145"/>
    <n v="148"/>
    <n v="156"/>
    <n v="160"/>
    <n v="179"/>
    <n v="148"/>
    <n v="140"/>
    <n v="126"/>
    <n v="140"/>
    <n v="139"/>
    <n v="134"/>
  </r>
  <r>
    <x v="1"/>
    <x v="14"/>
    <n v="149"/>
    <n v="155"/>
    <n v="136"/>
    <n v="107"/>
    <n v="118"/>
    <n v="116"/>
    <n v="102"/>
    <n v="123"/>
    <n v="133"/>
    <n v="124"/>
    <n v="129"/>
    <m/>
  </r>
  <r>
    <x v="0"/>
    <x v="15"/>
    <n v="64"/>
    <n v="32"/>
    <m/>
    <n v="26"/>
    <n v="36"/>
    <n v="33"/>
    <n v="35"/>
    <n v="39"/>
    <n v="40"/>
    <n v="59"/>
    <n v="59"/>
    <n v="55"/>
  </r>
  <r>
    <x v="1"/>
    <x v="15"/>
    <n v="63"/>
    <n v="63"/>
    <n v="56"/>
    <n v="42"/>
    <n v="72"/>
    <n v="20"/>
    <n v="15"/>
    <n v="20"/>
    <n v="24"/>
    <n v="25"/>
    <n v="22"/>
    <m/>
  </r>
  <r>
    <x v="0"/>
    <x v="16"/>
    <n v="200"/>
    <n v="199"/>
    <n v="198"/>
    <n v="161"/>
    <n v="172"/>
    <n v="196"/>
    <n v="225"/>
    <n v="214"/>
    <n v="238"/>
    <n v="250"/>
    <n v="218"/>
    <n v="249"/>
  </r>
  <r>
    <x v="1"/>
    <x v="16"/>
    <n v="276"/>
    <n v="278"/>
    <n v="262"/>
    <n v="175"/>
    <n v="188"/>
    <n v="198"/>
    <n v="221"/>
    <n v="242"/>
    <n v="267"/>
    <n v="265"/>
    <n v="258"/>
    <m/>
  </r>
  <r>
    <x v="0"/>
    <x v="17"/>
    <n v="66"/>
    <n v="71"/>
    <n v="64"/>
    <n v="63"/>
    <n v="58"/>
    <n v="62"/>
    <n v="68"/>
    <n v="78"/>
    <n v="96"/>
    <n v="103"/>
    <n v="97"/>
    <n v="86"/>
  </r>
  <r>
    <x v="1"/>
    <x v="17"/>
    <n v="84"/>
    <n v="98"/>
    <n v="86"/>
    <n v="70"/>
    <n v="70"/>
    <n v="74"/>
    <n v="67"/>
    <n v="71"/>
    <n v="68"/>
    <n v="72"/>
    <n v="65"/>
    <m/>
  </r>
  <r>
    <x v="0"/>
    <x v="18"/>
    <m/>
    <m/>
    <m/>
    <n v="130"/>
    <m/>
    <n v="130"/>
    <n v="126"/>
    <m/>
    <m/>
    <m/>
    <m/>
    <m/>
  </r>
  <r>
    <x v="1"/>
    <x v="18"/>
    <n v="131"/>
    <n v="134"/>
    <n v="129"/>
    <n v="103"/>
    <n v="89"/>
    <n v="105"/>
    <n v="108"/>
    <n v="96"/>
    <n v="91"/>
    <n v="107"/>
    <n v="118"/>
    <m/>
  </r>
  <r>
    <x v="0"/>
    <x v="19"/>
    <n v="27"/>
    <n v="29"/>
    <n v="16"/>
    <n v="13"/>
    <m/>
    <n v="17"/>
    <n v="18"/>
    <n v="23"/>
    <n v="27"/>
    <n v="24"/>
    <n v="20"/>
    <n v="22"/>
  </r>
  <r>
    <x v="1"/>
    <x v="19"/>
    <n v="26"/>
    <n v="33"/>
    <n v="23"/>
    <n v="19"/>
    <n v="22"/>
    <n v="19"/>
    <n v="20"/>
    <n v="22"/>
    <n v="24"/>
    <n v="28"/>
    <n v="22"/>
    <m/>
  </r>
  <r>
    <x v="0"/>
    <x v="20"/>
    <n v="30"/>
    <n v="31"/>
    <n v="32"/>
    <n v="65"/>
    <n v="39"/>
    <n v="33"/>
    <n v="34"/>
    <m/>
    <n v="31"/>
    <m/>
    <m/>
    <m/>
  </r>
  <r>
    <x v="1"/>
    <x v="20"/>
    <n v="29"/>
    <n v="37"/>
    <n v="37"/>
    <n v="24"/>
    <n v="22"/>
    <n v="23"/>
    <n v="28"/>
    <n v="2"/>
    <n v="36"/>
    <n v="36"/>
    <n v="35"/>
    <m/>
  </r>
  <r>
    <x v="0"/>
    <x v="21"/>
    <n v="267"/>
    <n v="279"/>
    <n v="300"/>
    <n v="315"/>
    <n v="302"/>
    <n v="298"/>
    <n v="321"/>
    <n v="319"/>
    <n v="330"/>
    <n v="339"/>
    <n v="325"/>
    <n v="319"/>
  </r>
  <r>
    <x v="1"/>
    <x v="21"/>
    <n v="335"/>
    <n v="324"/>
    <n v="300"/>
    <n v="185"/>
    <n v="187"/>
    <n v="200"/>
    <n v="196"/>
    <n v="216"/>
    <n v="224"/>
    <n v="249"/>
    <n v="258"/>
    <m/>
  </r>
  <r>
    <x v="0"/>
    <x v="22"/>
    <n v="163"/>
    <n v="159"/>
    <n v="159"/>
    <n v="150"/>
    <n v="152"/>
    <n v="152"/>
    <n v="152"/>
    <n v="165"/>
    <n v="185"/>
    <n v="179"/>
    <n v="164"/>
    <n v="158"/>
  </r>
  <r>
    <x v="1"/>
    <x v="22"/>
    <n v="164"/>
    <n v="176"/>
    <n v="167"/>
    <n v="127"/>
    <n v="112"/>
    <n v="117"/>
    <n v="118"/>
    <n v="128"/>
    <n v="138"/>
    <n v="142"/>
    <n v="139"/>
    <m/>
  </r>
  <r>
    <x v="0"/>
    <x v="23"/>
    <n v="288"/>
    <n v="282"/>
    <n v="291"/>
    <n v="310"/>
    <n v="312"/>
    <n v="290"/>
    <n v="282"/>
    <n v="306"/>
    <n v="320"/>
    <n v="308"/>
    <n v="321"/>
    <n v="298"/>
  </r>
  <r>
    <x v="1"/>
    <x v="23"/>
    <n v="296"/>
    <n v="310"/>
    <n v="288"/>
    <n v="250"/>
    <n v="264"/>
    <n v="260"/>
    <n v="215"/>
    <n v="259"/>
    <n v="278"/>
    <n v="298"/>
    <n v="308"/>
    <m/>
  </r>
  <r>
    <x v="0"/>
    <x v="24"/>
    <n v="745"/>
    <n v="732"/>
    <n v="654"/>
    <n v="662"/>
    <n v="658"/>
    <n v="646"/>
    <m/>
    <m/>
    <m/>
    <n v="743"/>
    <n v="738"/>
    <m/>
  </r>
  <r>
    <x v="1"/>
    <x v="24"/>
    <n v="722"/>
    <n v="722"/>
    <n v="674"/>
    <n v="538"/>
    <n v="543"/>
    <n v="531"/>
    <n v="487"/>
    <n v="506"/>
    <n v="510"/>
    <n v="505"/>
    <n v="510"/>
    <m/>
  </r>
  <r>
    <x v="0"/>
    <x v="25"/>
    <m/>
    <m/>
    <m/>
    <m/>
    <m/>
    <m/>
    <n v="25"/>
    <n v="30"/>
    <n v="38"/>
    <n v="35"/>
    <n v="35"/>
    <n v="35"/>
  </r>
  <r>
    <x v="1"/>
    <x v="25"/>
    <n v="36"/>
    <n v="34"/>
    <n v="31"/>
    <n v="19"/>
    <n v="22"/>
    <n v="20"/>
    <n v="20"/>
    <n v="18"/>
    <n v="19"/>
    <n v="21"/>
    <n v="27"/>
    <m/>
  </r>
  <r>
    <x v="0"/>
    <x v="26"/>
    <n v="65"/>
    <n v="69"/>
    <n v="64"/>
    <m/>
    <n v="75"/>
    <n v="86"/>
    <m/>
    <n v="82"/>
    <m/>
    <n v="87"/>
    <m/>
    <m/>
  </r>
  <r>
    <x v="1"/>
    <x v="26"/>
    <n v="76"/>
    <n v="82"/>
    <n v="74"/>
    <n v="62"/>
    <n v="61"/>
    <n v="56"/>
    <n v="53"/>
    <n v="55"/>
    <n v="60"/>
    <n v="50"/>
    <n v="46"/>
    <m/>
  </r>
  <r>
    <x v="0"/>
    <x v="27"/>
    <n v="374"/>
    <n v="380"/>
    <n v="364"/>
    <n v="365"/>
    <n v="339"/>
    <n v="353"/>
    <n v="374"/>
    <n v="370"/>
    <n v="377"/>
    <n v="374"/>
    <n v="339"/>
    <n v="360"/>
  </r>
  <r>
    <x v="1"/>
    <x v="27"/>
    <n v="369"/>
    <n v="329"/>
    <n v="309"/>
    <n v="217"/>
    <n v="219"/>
    <n v="226"/>
    <n v="193"/>
    <n v="206"/>
    <n v="250"/>
    <n v="275"/>
    <n v="257"/>
    <m/>
  </r>
  <r>
    <x v="0"/>
    <x v="28"/>
    <n v="77"/>
    <n v="68"/>
    <n v="66"/>
    <n v="58"/>
    <n v="55"/>
    <n v="62"/>
    <n v="68"/>
    <n v="59"/>
    <n v="59"/>
    <n v="68"/>
    <n v="70"/>
    <n v="62"/>
  </r>
  <r>
    <x v="1"/>
    <x v="28"/>
    <n v="67"/>
    <n v="62"/>
    <n v="51"/>
    <n v="43"/>
    <n v="52"/>
    <n v="56"/>
    <n v="47"/>
    <n v="41"/>
    <n v="44"/>
    <n v="36"/>
    <n v="40"/>
    <m/>
  </r>
  <r>
    <x v="0"/>
    <x v="29"/>
    <n v="110"/>
    <n v="116"/>
    <n v="97"/>
    <n v="111"/>
    <n v="99"/>
    <n v="88"/>
    <n v="117"/>
    <n v="98"/>
    <n v="109"/>
    <n v="123"/>
    <n v="113"/>
    <n v="107"/>
  </r>
  <r>
    <x v="1"/>
    <x v="29"/>
    <n v="113"/>
    <n v="114"/>
    <n v="106"/>
    <n v="77"/>
    <n v="81"/>
    <n v="60"/>
    <n v="50"/>
    <n v="66"/>
    <m/>
    <n v="90"/>
    <n v="93"/>
    <m/>
  </r>
  <r>
    <x v="0"/>
    <x v="30"/>
    <n v="420"/>
    <n v="411"/>
    <n v="394"/>
    <m/>
    <n v="359"/>
    <n v="396"/>
    <n v="402"/>
    <n v="403"/>
    <n v="393"/>
    <n v="407"/>
    <n v="388"/>
    <n v="369"/>
  </r>
  <r>
    <x v="1"/>
    <x v="30"/>
    <n v="383"/>
    <n v="389"/>
    <n v="345"/>
    <n v="266"/>
    <n v="267"/>
    <n v="251"/>
    <n v="235"/>
    <n v="252"/>
    <n v="270"/>
    <n v="321"/>
    <n v="342"/>
    <m/>
  </r>
  <r>
    <x v="0"/>
    <x v="31"/>
    <n v="169"/>
    <n v="180"/>
    <m/>
    <n v="181"/>
    <n v="167"/>
    <n v="186"/>
    <n v="198"/>
    <n v="185"/>
    <n v="177"/>
    <n v="165"/>
    <n v="169"/>
    <n v="161"/>
  </r>
  <r>
    <x v="1"/>
    <x v="31"/>
    <n v="198"/>
    <n v="202"/>
    <n v="186"/>
    <n v="143"/>
    <n v="129"/>
    <n v="128"/>
    <n v="141"/>
    <n v="130"/>
    <n v="135"/>
    <n v="150"/>
    <n v="157"/>
    <m/>
  </r>
  <r>
    <x v="0"/>
    <x v="32"/>
    <n v="853"/>
    <n v="901"/>
    <n v="850"/>
    <n v="801"/>
    <n v="859"/>
    <n v="855"/>
    <n v="838"/>
    <n v="883"/>
    <n v="878"/>
    <n v="873"/>
    <n v="876"/>
    <n v="850"/>
  </r>
  <r>
    <x v="1"/>
    <x v="32"/>
    <n v="862"/>
    <n v="846"/>
    <n v="770"/>
    <n v="675"/>
    <n v="664"/>
    <n v="666"/>
    <n v="616"/>
    <n v="624"/>
    <n v="626"/>
    <n v="628"/>
    <n v="624"/>
    <m/>
  </r>
  <r>
    <x v="0"/>
    <x v="33"/>
    <n v="185"/>
    <n v="183"/>
    <n v="178"/>
    <m/>
    <n v="176"/>
    <n v="189"/>
    <n v="193"/>
    <n v="196"/>
    <n v="200"/>
    <n v="203"/>
    <n v="190"/>
    <n v="180"/>
  </r>
  <r>
    <x v="1"/>
    <x v="33"/>
    <n v="185"/>
    <n v="184"/>
    <n v="168"/>
    <n v="77"/>
    <n v="125"/>
    <n v="147"/>
    <n v="145"/>
    <n v="167"/>
    <n v="172"/>
    <n v="178"/>
    <n v="176"/>
    <m/>
  </r>
  <r>
    <x v="0"/>
    <x v="34"/>
    <n v="655"/>
    <n v="616"/>
    <n v="602"/>
    <n v="636"/>
    <n v="633"/>
    <n v="667"/>
    <n v="659"/>
    <n v="636"/>
    <n v="621"/>
    <n v="606"/>
    <n v="591"/>
    <n v="438"/>
  </r>
  <r>
    <x v="1"/>
    <x v="34"/>
    <n v="616"/>
    <n v="622"/>
    <n v="519"/>
    <n v="379"/>
    <n v="412"/>
    <n v="424"/>
    <n v="404"/>
    <n v="461"/>
    <n v="487"/>
    <n v="545"/>
    <n v="562"/>
    <m/>
  </r>
  <r>
    <x v="0"/>
    <x v="35"/>
    <n v="9"/>
    <n v="7"/>
    <n v="8"/>
    <n v="5"/>
    <n v="8"/>
    <n v="10"/>
    <n v="10"/>
    <n v="8"/>
    <n v="9"/>
    <n v="8"/>
    <n v="11"/>
    <n v="12"/>
  </r>
  <r>
    <x v="1"/>
    <x v="35"/>
    <n v="12"/>
    <n v="12"/>
    <n v="11"/>
    <n v="11"/>
    <n v="9"/>
    <n v="6"/>
    <n v="14"/>
    <n v="33"/>
    <n v="19"/>
    <n v="16"/>
    <n v="18"/>
    <m/>
  </r>
  <r>
    <x v="0"/>
    <x v="36"/>
    <m/>
    <n v="81"/>
    <n v="85"/>
    <n v="85"/>
    <n v="86"/>
    <m/>
    <m/>
    <n v="95"/>
    <n v="94"/>
    <n v="83"/>
    <n v="73"/>
    <n v="68"/>
  </r>
  <r>
    <x v="1"/>
    <x v="36"/>
    <n v="73"/>
    <n v="64"/>
    <n v="63"/>
    <n v="48"/>
    <n v="43"/>
    <n v="41"/>
    <n v="41"/>
    <n v="44"/>
    <n v="48"/>
    <m/>
    <m/>
    <m/>
  </r>
  <r>
    <x v="0"/>
    <x v="37"/>
    <n v="3"/>
    <n v="83"/>
    <m/>
    <n v="73"/>
    <n v="61"/>
    <n v="119"/>
    <n v="63"/>
    <n v="70"/>
    <n v="69"/>
    <n v="66"/>
    <n v="61"/>
    <n v="71"/>
  </r>
  <r>
    <x v="1"/>
    <x v="37"/>
    <n v="68"/>
    <n v="71"/>
    <n v="77"/>
    <n v="58"/>
    <n v="50"/>
    <n v="42"/>
    <n v="41"/>
    <n v="40"/>
    <n v="42"/>
    <n v="45"/>
    <n v="42"/>
    <m/>
  </r>
  <r>
    <x v="0"/>
    <x v="38"/>
    <n v="910"/>
    <n v="935"/>
    <n v="927"/>
    <n v="868"/>
    <n v="917"/>
    <n v="995"/>
    <n v="1008"/>
    <n v="1011"/>
    <n v="1081"/>
    <n v="1067"/>
    <n v="1034"/>
    <n v="996"/>
  </r>
  <r>
    <x v="1"/>
    <x v="38"/>
    <n v="1043"/>
    <n v="1042"/>
    <n v="953"/>
    <n v="810"/>
    <n v="784"/>
    <n v="739"/>
    <n v="709"/>
    <n v="725"/>
    <n v="745"/>
    <n v="695"/>
    <n v="718"/>
    <m/>
  </r>
  <r>
    <x v="0"/>
    <x v="39"/>
    <n v="89"/>
    <m/>
    <m/>
    <m/>
    <m/>
    <m/>
    <m/>
    <m/>
    <n v="84"/>
    <n v="68"/>
    <n v="63"/>
    <n v="68"/>
  </r>
  <r>
    <x v="1"/>
    <x v="39"/>
    <n v="72"/>
    <n v="82"/>
    <n v="64"/>
    <n v="50"/>
    <n v="48"/>
    <n v="57"/>
    <n v="56"/>
    <n v="59"/>
    <n v="79"/>
    <n v="83"/>
    <n v="71"/>
    <m/>
  </r>
  <r>
    <x v="0"/>
    <x v="40"/>
    <n v="257"/>
    <n v="277"/>
    <n v="259"/>
    <n v="251"/>
    <n v="229"/>
    <m/>
    <n v="260"/>
    <n v="268"/>
    <n v="269"/>
    <n v="279"/>
    <n v="266"/>
    <n v="237"/>
  </r>
  <r>
    <x v="1"/>
    <x v="40"/>
    <n v="237"/>
    <n v="255"/>
    <n v="250"/>
    <n v="225"/>
    <n v="251"/>
    <n v="240"/>
    <n v="242"/>
    <n v="237"/>
    <n v="237"/>
    <n v="247"/>
    <n v="264"/>
    <m/>
  </r>
  <r>
    <x v="0"/>
    <x v="41"/>
    <n v="129"/>
    <n v="131"/>
    <m/>
    <n v="119"/>
    <n v="127"/>
    <n v="134"/>
    <n v="148"/>
    <n v="143"/>
    <n v="136"/>
    <n v="130"/>
    <n v="138"/>
    <n v="142"/>
  </r>
  <r>
    <x v="1"/>
    <x v="41"/>
    <n v="135"/>
    <n v="136"/>
    <n v="106"/>
    <n v="88"/>
    <n v="96"/>
    <n v="108"/>
    <n v="108"/>
    <n v="96"/>
    <n v="103"/>
    <n v="102"/>
    <n v="110"/>
    <m/>
  </r>
  <r>
    <x v="0"/>
    <x v="42"/>
    <n v="179"/>
    <n v="184"/>
    <n v="182"/>
    <n v="173"/>
    <m/>
    <n v="194"/>
    <n v="177"/>
    <n v="192"/>
    <n v="218"/>
    <n v="205"/>
    <m/>
    <m/>
  </r>
  <r>
    <x v="1"/>
    <x v="42"/>
    <n v="202"/>
    <n v="197"/>
    <n v="174"/>
    <n v="133"/>
    <n v="137"/>
    <n v="144"/>
    <n v="154"/>
    <n v="150"/>
    <n v="155"/>
    <n v="157"/>
    <n v="189"/>
    <m/>
  </r>
  <r>
    <x v="0"/>
    <x v="43"/>
    <m/>
    <n v="69"/>
    <n v="61"/>
    <n v="53"/>
    <n v="59"/>
    <n v="73"/>
    <n v="75"/>
    <n v="67"/>
    <n v="77"/>
    <n v="79"/>
    <n v="73"/>
    <n v="68"/>
  </r>
  <r>
    <x v="1"/>
    <x v="43"/>
    <n v="71"/>
    <n v="72"/>
    <n v="70"/>
    <n v="59"/>
    <n v="54"/>
    <n v="42"/>
    <n v="42"/>
    <n v="46"/>
    <n v="43"/>
    <n v="44"/>
    <n v="45"/>
    <m/>
  </r>
  <r>
    <x v="0"/>
    <x v="44"/>
    <n v="168"/>
    <n v="163"/>
    <n v="163"/>
    <n v="147"/>
    <n v="152"/>
    <n v="165"/>
    <n v="168"/>
    <n v="164"/>
    <m/>
    <n v="158"/>
    <n v="158"/>
    <n v="156"/>
  </r>
  <r>
    <x v="1"/>
    <x v="44"/>
    <n v="183"/>
    <n v="176"/>
    <n v="169"/>
    <n v="124"/>
    <n v="117"/>
    <n v="99"/>
    <n v="91"/>
    <n v="105"/>
    <n v="99"/>
    <n v="98"/>
    <n v="101"/>
    <m/>
  </r>
  <r>
    <x v="0"/>
    <x v="45"/>
    <n v="281"/>
    <n v="280"/>
    <n v="267"/>
    <m/>
    <n v="289"/>
    <n v="290"/>
    <n v="286"/>
    <n v="280"/>
    <n v="283"/>
    <n v="279"/>
    <n v="278"/>
    <m/>
  </r>
  <r>
    <x v="1"/>
    <x v="45"/>
    <n v="280"/>
    <n v="287"/>
    <n v="293"/>
    <n v="242"/>
    <n v="230"/>
    <n v="221"/>
    <n v="207"/>
    <n v="240"/>
    <n v="250"/>
    <n v="260"/>
    <n v="268"/>
    <m/>
  </r>
  <r>
    <x v="0"/>
    <x v="46"/>
    <n v="44"/>
    <n v="54"/>
    <n v="46"/>
    <n v="47"/>
    <n v="52"/>
    <n v="50"/>
    <n v="59"/>
    <n v="55"/>
    <n v="57"/>
    <n v="63"/>
    <n v="56"/>
    <n v="55"/>
  </r>
  <r>
    <x v="1"/>
    <x v="46"/>
    <n v="57"/>
    <n v="66"/>
    <n v="57"/>
    <n v="31"/>
    <n v="36"/>
    <n v="45"/>
    <n v="51"/>
    <n v="51"/>
    <n v="62"/>
    <n v="60"/>
    <n v="50"/>
    <m/>
  </r>
  <r>
    <x v="0"/>
    <x v="47"/>
    <n v="233"/>
    <n v="253"/>
    <n v="246"/>
    <n v="242"/>
    <n v="244"/>
    <n v="255"/>
    <n v="249"/>
    <n v="251"/>
    <n v="259"/>
    <n v="274"/>
    <n v="263"/>
    <n v="252"/>
  </r>
  <r>
    <x v="1"/>
    <x v="47"/>
    <n v="285"/>
    <n v="309"/>
    <n v="271"/>
    <n v="193"/>
    <n v="224"/>
    <n v="226"/>
    <n v="218"/>
    <n v="257"/>
    <n v="270"/>
    <n v="275"/>
    <n v="245"/>
    <m/>
  </r>
  <r>
    <x v="0"/>
    <x v="48"/>
    <m/>
    <m/>
    <m/>
    <m/>
    <m/>
    <m/>
    <n v="8"/>
    <n v="19"/>
    <n v="24"/>
    <n v="20"/>
    <n v="19"/>
    <n v="14"/>
  </r>
  <r>
    <x v="1"/>
    <x v="48"/>
    <n v="14"/>
    <n v="19"/>
    <n v="14"/>
    <n v="10"/>
    <n v="13"/>
    <n v="12"/>
    <n v="12"/>
    <n v="15"/>
    <n v="14"/>
    <n v="13"/>
    <n v="12"/>
    <m/>
  </r>
  <r>
    <x v="0"/>
    <x v="49"/>
    <n v="119"/>
    <n v="123"/>
    <m/>
    <n v="104"/>
    <n v="115"/>
    <n v="128"/>
    <n v="120"/>
    <n v="130"/>
    <n v="137"/>
    <n v="140"/>
    <n v="138"/>
    <n v="129"/>
  </r>
  <r>
    <x v="1"/>
    <x v="49"/>
    <n v="127"/>
    <n v="132"/>
    <n v="120"/>
    <n v="95"/>
    <n v="102"/>
    <n v="104"/>
    <n v="129"/>
    <n v="130"/>
    <n v="126"/>
    <n v="131"/>
    <n v="123"/>
    <m/>
  </r>
  <r>
    <x v="0"/>
    <x v="50"/>
    <n v="241"/>
    <n v="238"/>
    <m/>
    <n v="234"/>
    <n v="242"/>
    <n v="251"/>
    <n v="268"/>
    <n v="255"/>
    <n v="251"/>
    <n v="240"/>
    <n v="241"/>
    <n v="236"/>
  </r>
  <r>
    <x v="1"/>
    <x v="50"/>
    <n v="244"/>
    <n v="254"/>
    <n v="230"/>
    <n v="185"/>
    <n v="169"/>
    <n v="175"/>
    <n v="170"/>
    <n v="167"/>
    <n v="177"/>
    <n v="176"/>
    <n v="181"/>
    <m/>
  </r>
  <r>
    <x v="0"/>
    <x v="51"/>
    <n v="150"/>
    <n v="138"/>
    <n v="140"/>
    <n v="158"/>
    <n v="153"/>
    <n v="150"/>
    <m/>
    <m/>
    <n v="170"/>
    <n v="185"/>
    <n v="189"/>
    <n v="161"/>
  </r>
  <r>
    <x v="1"/>
    <x v="51"/>
    <n v="153"/>
    <n v="167"/>
    <n v="136"/>
    <n v="80"/>
    <n v="79"/>
    <n v="75"/>
    <n v="71"/>
    <n v="68"/>
    <n v="84"/>
    <n v="105"/>
    <n v="124"/>
    <m/>
  </r>
  <r>
    <x v="0"/>
    <x v="52"/>
    <m/>
    <m/>
    <m/>
    <m/>
    <m/>
    <m/>
    <m/>
    <m/>
    <m/>
    <m/>
    <m/>
    <m/>
  </r>
  <r>
    <x v="1"/>
    <x v="52"/>
    <n v="76"/>
    <n v="90"/>
    <n v="93"/>
    <n v="65"/>
    <n v="62"/>
    <n v="67"/>
    <n v="71"/>
    <n v="90"/>
    <n v="102"/>
    <n v="104"/>
    <n v="92"/>
    <m/>
  </r>
  <r>
    <x v="0"/>
    <x v="53"/>
    <n v="49"/>
    <n v="63"/>
    <n v="62"/>
    <n v="71"/>
    <n v="74"/>
    <n v="56"/>
    <n v="67"/>
    <n v="69"/>
    <n v="71"/>
    <n v="65"/>
    <n v="57"/>
    <n v="50"/>
  </r>
  <r>
    <x v="1"/>
    <x v="53"/>
    <n v="55"/>
    <n v="60"/>
    <n v="56"/>
    <n v="45"/>
    <n v="41"/>
    <n v="43"/>
    <n v="41"/>
    <n v="42"/>
    <n v="51"/>
    <n v="65"/>
    <n v="71"/>
    <m/>
  </r>
  <r>
    <x v="0"/>
    <x v="54"/>
    <n v="182"/>
    <n v="177"/>
    <n v="171"/>
    <n v="170"/>
    <n v="173"/>
    <n v="183"/>
    <n v="170"/>
    <n v="180"/>
    <n v="186"/>
    <n v="186"/>
    <n v="181"/>
    <n v="160"/>
  </r>
  <r>
    <x v="1"/>
    <x v="54"/>
    <n v="159"/>
    <n v="169"/>
    <n v="158"/>
    <n v="135"/>
    <n v="131"/>
    <n v="149"/>
    <n v="170"/>
    <n v="147"/>
    <n v="159"/>
    <n v="177"/>
    <n v="183"/>
    <m/>
  </r>
  <r>
    <x v="0"/>
    <x v="55"/>
    <n v="1718"/>
    <n v="1655"/>
    <n v="1688"/>
    <n v="1620"/>
    <n v="1731"/>
    <n v="1579"/>
    <n v="1648"/>
    <n v="1791"/>
    <n v="1635"/>
    <n v="1556"/>
    <n v="1461"/>
    <m/>
  </r>
  <r>
    <x v="1"/>
    <x v="55"/>
    <n v="1549"/>
    <n v="1513"/>
    <n v="1592"/>
    <n v="1371"/>
    <n v="1356"/>
    <n v="1296"/>
    <n v="1365"/>
    <n v="1455"/>
    <n v="1469"/>
    <n v="1547"/>
    <n v="1456"/>
    <m/>
  </r>
  <r>
    <x v="0"/>
    <x v="56"/>
    <m/>
    <n v="91"/>
    <m/>
    <m/>
    <n v="86"/>
    <n v="76"/>
    <n v="87"/>
    <n v="92"/>
    <m/>
    <m/>
    <n v="93"/>
    <n v="92"/>
  </r>
  <r>
    <x v="1"/>
    <x v="56"/>
    <n v="100"/>
    <n v="99"/>
    <n v="89"/>
    <n v="54"/>
    <n v="55"/>
    <n v="61"/>
    <n v="60"/>
    <n v="68"/>
    <n v="66"/>
    <n v="67"/>
    <n v="68"/>
    <m/>
  </r>
  <r>
    <x v="0"/>
    <x v="57"/>
    <n v="179"/>
    <n v="176"/>
    <n v="175"/>
    <n v="165"/>
    <n v="190"/>
    <n v="187"/>
    <n v="188"/>
    <n v="195"/>
    <n v="193"/>
    <n v="190"/>
    <n v="169"/>
    <n v="160"/>
  </r>
  <r>
    <x v="1"/>
    <x v="57"/>
    <n v="165"/>
    <n v="163"/>
    <n v="144"/>
    <n v="127"/>
    <n v="115"/>
    <n v="110"/>
    <n v="110"/>
    <n v="125"/>
    <n v="140"/>
    <n v="148"/>
    <n v="142"/>
    <m/>
  </r>
  <r>
    <x v="0"/>
    <x v="58"/>
    <n v="122"/>
    <m/>
    <m/>
    <n v="233"/>
    <n v="233"/>
    <n v="225"/>
    <n v="241"/>
    <n v="236"/>
    <n v="214"/>
    <m/>
    <n v="193"/>
    <m/>
  </r>
  <r>
    <x v="1"/>
    <x v="58"/>
    <n v="122"/>
    <n v="200"/>
    <n v="92"/>
    <n v="61"/>
    <n v="78"/>
    <n v="92"/>
    <n v="81"/>
    <n v="94"/>
    <n v="99"/>
    <n v="104"/>
    <n v="118"/>
    <m/>
  </r>
  <r>
    <x v="0"/>
    <x v="59"/>
    <n v="594"/>
    <n v="549"/>
    <m/>
    <n v="512"/>
    <n v="514"/>
    <n v="502"/>
    <n v="525"/>
    <n v="542"/>
    <n v="569"/>
    <n v="572"/>
    <n v="564"/>
    <n v="546"/>
  </r>
  <r>
    <x v="1"/>
    <x v="59"/>
    <n v="549"/>
    <n v="560"/>
    <n v="509"/>
    <n v="430"/>
    <n v="459"/>
    <n v="475"/>
    <n v="452"/>
    <n v="476"/>
    <n v="502"/>
    <n v="550"/>
    <n v="549"/>
    <m/>
  </r>
  <r>
    <x v="0"/>
    <x v="60"/>
    <m/>
    <m/>
    <m/>
    <n v="53"/>
    <n v="56"/>
    <n v="57"/>
    <n v="56"/>
    <n v="63"/>
    <m/>
    <m/>
    <m/>
    <m/>
  </r>
  <r>
    <x v="1"/>
    <x v="60"/>
    <n v="59"/>
    <n v="72"/>
    <n v="68"/>
    <n v="47"/>
    <n v="42"/>
    <n v="32"/>
    <n v="32"/>
    <n v="41"/>
    <n v="42"/>
    <n v="50"/>
    <n v="55"/>
    <m/>
  </r>
  <r>
    <x v="0"/>
    <x v="61"/>
    <n v="437"/>
    <n v="411"/>
    <n v="382"/>
    <n v="374"/>
    <n v="405"/>
    <n v="412"/>
    <n v="396"/>
    <m/>
    <n v="416"/>
    <n v="435"/>
    <n v="430"/>
    <n v="422"/>
  </r>
  <r>
    <x v="1"/>
    <x v="61"/>
    <n v="413"/>
    <n v="414"/>
    <n v="381"/>
    <n v="314"/>
    <n v="280"/>
    <n v="303"/>
    <n v="283"/>
    <n v="303"/>
    <n v="301"/>
    <n v="288"/>
    <n v="268"/>
    <m/>
  </r>
  <r>
    <x v="0"/>
    <x v="62"/>
    <n v="129"/>
    <n v="120"/>
    <n v="115"/>
    <n v="133"/>
    <n v="134"/>
    <n v="130"/>
    <n v="121"/>
    <n v="117"/>
    <n v="111"/>
    <n v="113"/>
    <n v="124"/>
    <n v="116"/>
  </r>
  <r>
    <x v="1"/>
    <x v="62"/>
    <n v="124"/>
    <n v="117"/>
    <n v="95"/>
    <n v="72"/>
    <n v="71"/>
    <n v="63"/>
    <n v="51"/>
    <n v="56"/>
    <n v="49"/>
    <n v="70"/>
    <n v="63"/>
    <m/>
  </r>
  <r>
    <x v="0"/>
    <x v="63"/>
    <m/>
    <m/>
    <m/>
    <m/>
    <m/>
    <m/>
    <m/>
    <m/>
    <m/>
    <m/>
    <m/>
    <m/>
  </r>
  <r>
    <x v="1"/>
    <x v="63"/>
    <n v="126"/>
    <n v="114"/>
    <n v="116"/>
    <n v="114"/>
    <n v="111"/>
    <n v="119"/>
    <n v="102"/>
    <n v="101"/>
    <n v="119"/>
    <n v="113"/>
    <m/>
    <m/>
  </r>
  <r>
    <x v="0"/>
    <x v="64"/>
    <n v="191"/>
    <n v="162"/>
    <m/>
    <n v="206"/>
    <n v="191"/>
    <n v="151"/>
    <n v="178"/>
    <n v="201"/>
    <n v="220"/>
    <n v="204"/>
    <n v="204"/>
    <n v="208"/>
  </r>
  <r>
    <x v="1"/>
    <x v="64"/>
    <n v="202"/>
    <n v="222"/>
    <n v="223"/>
    <n v="199"/>
    <n v="190"/>
    <n v="204"/>
    <n v="204"/>
    <n v="216"/>
    <n v="198"/>
    <n v="222"/>
    <n v="225"/>
    <m/>
  </r>
  <r>
    <x v="0"/>
    <x v="65"/>
    <n v="55"/>
    <n v="54"/>
    <m/>
    <n v="58"/>
    <n v="45"/>
    <n v="47"/>
    <n v="52"/>
    <n v="50"/>
    <n v="48"/>
    <n v="51"/>
    <n v="47"/>
    <n v="49"/>
  </r>
  <r>
    <x v="1"/>
    <x v="65"/>
    <n v="57"/>
    <n v="52"/>
    <n v="47"/>
    <n v="37"/>
    <n v="43"/>
    <n v="44"/>
    <n v="54"/>
    <n v="55"/>
    <n v="63"/>
    <n v="64"/>
    <n v="66"/>
    <m/>
  </r>
  <r>
    <x v="0"/>
    <x v="66"/>
    <n v="98"/>
    <n v="106"/>
    <n v="103"/>
    <n v="102"/>
    <n v="110"/>
    <n v="113"/>
    <n v="108"/>
    <n v="103"/>
    <n v="105"/>
    <n v="106"/>
    <n v="109"/>
    <n v="105"/>
  </r>
  <r>
    <x v="1"/>
    <x v="66"/>
    <n v="105"/>
    <n v="107"/>
    <n v="96"/>
    <n v="78"/>
    <n v="63"/>
    <n v="62"/>
    <n v="62"/>
    <n v="54"/>
    <n v="44"/>
    <n v="55"/>
    <n v="58"/>
    <m/>
  </r>
  <r>
    <x v="0"/>
    <x v="67"/>
    <n v="414"/>
    <n v="439"/>
    <n v="419"/>
    <n v="418"/>
    <n v="457"/>
    <n v="478"/>
    <n v="464"/>
    <n v="467"/>
    <n v="484"/>
    <n v="486"/>
    <n v="482"/>
    <m/>
  </r>
  <r>
    <x v="1"/>
    <x v="67"/>
    <n v="435"/>
    <n v="438"/>
    <n v="389"/>
    <n v="304"/>
    <n v="307"/>
    <n v="316"/>
    <n v="330"/>
    <n v="366"/>
    <n v="380"/>
    <n v="405"/>
    <n v="396"/>
    <m/>
  </r>
  <r>
    <x v="0"/>
    <x v="68"/>
    <n v="39"/>
    <n v="47"/>
    <m/>
    <n v="45"/>
    <n v="58"/>
    <n v="56"/>
    <n v="59"/>
    <n v="55"/>
    <n v="55"/>
    <n v="56"/>
    <n v="52"/>
    <m/>
  </r>
  <r>
    <x v="1"/>
    <x v="68"/>
    <n v="47"/>
    <n v="51"/>
    <n v="48"/>
    <n v="33"/>
    <n v="29"/>
    <n v="32"/>
    <n v="35"/>
    <n v="33"/>
    <n v="35"/>
    <n v="38"/>
    <n v="41"/>
    <m/>
  </r>
  <r>
    <x v="0"/>
    <x v="69"/>
    <n v="303"/>
    <n v="299"/>
    <n v="293"/>
    <n v="289"/>
    <n v="302"/>
    <n v="310"/>
    <n v="307"/>
    <n v="314"/>
    <n v="292"/>
    <n v="286"/>
    <n v="289"/>
    <n v="288"/>
  </r>
  <r>
    <x v="1"/>
    <x v="69"/>
    <n v="290"/>
    <n v="280"/>
    <n v="260"/>
    <n v="202"/>
    <n v="195"/>
    <n v="209"/>
    <n v="227"/>
    <n v="264"/>
    <n v="261"/>
    <n v="268"/>
    <n v="232"/>
    <m/>
  </r>
  <r>
    <x v="0"/>
    <x v="70"/>
    <n v="91"/>
    <m/>
    <m/>
    <n v="104"/>
    <n v="104"/>
    <n v="106"/>
    <n v="110"/>
    <n v="101"/>
    <n v="107"/>
    <n v="113"/>
    <n v="114"/>
    <n v="109"/>
  </r>
  <r>
    <x v="1"/>
    <x v="70"/>
    <n v="107"/>
    <n v="109"/>
    <n v="100"/>
    <n v="81"/>
    <n v="80"/>
    <n v="84"/>
    <n v="78"/>
    <n v="89"/>
    <n v="94"/>
    <n v="101"/>
    <n v="102"/>
    <m/>
  </r>
  <r>
    <x v="0"/>
    <x v="71"/>
    <n v="306"/>
    <n v="331"/>
    <n v="314"/>
    <n v="314"/>
    <m/>
    <m/>
    <m/>
    <m/>
    <n v="367"/>
    <m/>
    <n v="387"/>
    <n v="351"/>
  </r>
  <r>
    <x v="1"/>
    <x v="71"/>
    <n v="364"/>
    <n v="368"/>
    <n v="340"/>
    <n v="284"/>
    <n v="283"/>
    <n v="281"/>
    <n v="268"/>
    <n v="278"/>
    <n v="289"/>
    <n v="302"/>
    <n v="308"/>
    <m/>
  </r>
  <r>
    <x v="0"/>
    <x v="72"/>
    <n v="163"/>
    <n v="195"/>
    <m/>
    <n v="201"/>
    <n v="183"/>
    <n v="199"/>
    <n v="216"/>
    <n v="212"/>
    <n v="224"/>
    <n v="199"/>
    <n v="199"/>
    <n v="204"/>
  </r>
  <r>
    <x v="1"/>
    <x v="72"/>
    <n v="219"/>
    <n v="210"/>
    <n v="189"/>
    <n v="130"/>
    <n v="129"/>
    <n v="140"/>
    <n v="143"/>
    <n v="149"/>
    <n v="167"/>
    <n v="190"/>
    <n v="192"/>
    <m/>
  </r>
  <r>
    <x v="0"/>
    <x v="73"/>
    <n v="322"/>
    <n v="331"/>
    <n v="327"/>
    <n v="332"/>
    <n v="339"/>
    <n v="371"/>
    <m/>
    <n v="360"/>
    <n v="361"/>
    <n v="361"/>
    <n v="361"/>
    <n v="349"/>
  </r>
  <r>
    <x v="1"/>
    <x v="73"/>
    <n v="377"/>
    <n v="383"/>
    <n v="321"/>
    <n v="239"/>
    <n v="214"/>
    <n v="220"/>
    <n v="234"/>
    <n v="246"/>
    <n v="272"/>
    <n v="287"/>
    <n v="234"/>
    <m/>
  </r>
  <r>
    <x v="0"/>
    <x v="74"/>
    <n v="186"/>
    <n v="190"/>
    <n v="176"/>
    <n v="174"/>
    <n v="171"/>
    <n v="175"/>
    <n v="182"/>
    <n v="194"/>
    <n v="195"/>
    <n v="191"/>
    <n v="192"/>
    <n v="195"/>
  </r>
  <r>
    <x v="1"/>
    <x v="74"/>
    <n v="197"/>
    <n v="197"/>
    <n v="181"/>
    <n v="138"/>
    <n v="171"/>
    <n v="149"/>
    <n v="151"/>
    <n v="172"/>
    <n v="173"/>
    <n v="172"/>
    <n v="175"/>
    <m/>
  </r>
  <r>
    <x v="0"/>
    <x v="75"/>
    <n v="229"/>
    <n v="239"/>
    <n v="236"/>
    <n v="236"/>
    <n v="235"/>
    <n v="267"/>
    <n v="251"/>
    <n v="266"/>
    <n v="277"/>
    <n v="289"/>
    <n v="265"/>
    <n v="261"/>
  </r>
  <r>
    <x v="1"/>
    <x v="75"/>
    <n v="280"/>
    <n v="281"/>
    <n v="236"/>
    <n v="171"/>
    <n v="157"/>
    <n v="164"/>
    <n v="174"/>
    <n v="175"/>
    <n v="206"/>
    <n v="221"/>
    <n v="222"/>
    <m/>
  </r>
  <r>
    <x v="0"/>
    <x v="76"/>
    <n v="132"/>
    <m/>
    <m/>
    <n v="121"/>
    <n v="129"/>
    <n v="137"/>
    <n v="132"/>
    <n v="133"/>
    <n v="135"/>
    <n v="138"/>
    <n v="142"/>
    <n v="136"/>
  </r>
  <r>
    <x v="1"/>
    <x v="76"/>
    <n v="132"/>
    <n v="132"/>
    <n v="110"/>
    <n v="88"/>
    <n v="91"/>
    <n v="96"/>
    <n v="92"/>
    <n v="91"/>
    <n v="95"/>
    <n v="98"/>
    <n v="111"/>
    <m/>
  </r>
  <r>
    <x v="0"/>
    <x v="77"/>
    <n v="137"/>
    <n v="126"/>
    <n v="122"/>
    <n v="120"/>
    <n v="130"/>
    <n v="145"/>
    <m/>
    <m/>
    <m/>
    <m/>
    <m/>
    <m/>
  </r>
  <r>
    <x v="1"/>
    <x v="77"/>
    <n v="157"/>
    <n v="148"/>
    <n v="145"/>
    <n v="114"/>
    <n v="114"/>
    <n v="102"/>
    <n v="104"/>
    <n v="128"/>
    <n v="121"/>
    <n v="137"/>
    <n v="126"/>
    <m/>
  </r>
  <r>
    <x v="0"/>
    <x v="78"/>
    <n v="18754"/>
    <n v="18781"/>
    <n v="15144"/>
    <n v="18004"/>
    <n v="18718"/>
    <n v="18687"/>
    <n v="16894"/>
    <n v="18259"/>
    <n v="19421"/>
    <n v="19609"/>
    <n v="19665"/>
    <n v="14318"/>
  </r>
  <r>
    <x v="1"/>
    <x v="78"/>
    <n v="20861"/>
    <n v="20964"/>
    <n v="19318"/>
    <n v="15215"/>
    <n v="15170"/>
    <n v="15065"/>
    <n v="14752"/>
    <n v="15535"/>
    <n v="16300"/>
    <n v="17126"/>
    <n v="16952"/>
    <m/>
  </r>
  <r>
    <x v="0"/>
    <x v="79"/>
    <n v="88"/>
    <n v="98"/>
    <n v="96"/>
    <n v="92"/>
    <n v="94"/>
    <m/>
    <m/>
    <n v="121"/>
    <n v="137"/>
    <n v="130"/>
    <n v="122"/>
    <n v="114"/>
  </r>
  <r>
    <x v="1"/>
    <x v="79"/>
    <n v="127"/>
    <n v="133"/>
    <n v="124"/>
    <n v="101"/>
    <n v="111"/>
    <n v="116"/>
    <n v="102"/>
    <n v="109"/>
    <n v="118"/>
    <n v="115"/>
    <n v="117"/>
    <m/>
  </r>
  <r>
    <x v="0"/>
    <x v="80"/>
    <n v="168"/>
    <n v="135"/>
    <m/>
    <n v="142"/>
    <n v="152"/>
    <n v="160"/>
    <n v="170"/>
    <n v="179"/>
    <n v="178"/>
    <n v="186"/>
    <n v="158"/>
    <n v="164"/>
  </r>
  <r>
    <x v="1"/>
    <x v="80"/>
    <n v="183"/>
    <n v="187"/>
    <n v="192"/>
    <n v="139"/>
    <n v="136"/>
    <n v="154"/>
    <n v="152"/>
    <n v="150"/>
    <n v="148"/>
    <n v="157"/>
    <n v="149"/>
    <m/>
  </r>
  <r>
    <x v="0"/>
    <x v="81"/>
    <n v="83"/>
    <n v="97"/>
    <n v="81"/>
    <n v="81"/>
    <n v="81"/>
    <n v="86"/>
    <m/>
    <n v="100"/>
    <n v="103"/>
    <n v="99"/>
    <n v="103"/>
    <n v="102"/>
  </r>
  <r>
    <x v="1"/>
    <x v="81"/>
    <n v="95"/>
    <n v="102"/>
    <n v="82"/>
    <n v="66"/>
    <n v="61"/>
    <n v="64"/>
    <n v="68"/>
    <n v="76"/>
    <n v="88"/>
    <n v="84"/>
    <n v="94"/>
    <m/>
  </r>
  <r>
    <x v="0"/>
    <x v="82"/>
    <n v="83"/>
    <n v="86"/>
    <n v="78"/>
    <n v="87"/>
    <n v="87"/>
    <n v="93"/>
    <n v="97"/>
    <n v="92"/>
    <n v="89"/>
    <n v="96"/>
    <n v="93"/>
    <n v="78"/>
  </r>
  <r>
    <x v="1"/>
    <x v="82"/>
    <n v="68"/>
    <n v="79"/>
    <n v="68"/>
    <n v="48"/>
    <n v="45"/>
    <n v="50"/>
    <n v="49"/>
    <n v="46"/>
    <n v="46"/>
    <n v="49"/>
    <n v="47"/>
    <m/>
  </r>
  <r>
    <x v="0"/>
    <x v="83"/>
    <n v="221"/>
    <n v="224"/>
    <n v="213"/>
    <n v="204"/>
    <n v="203"/>
    <n v="220"/>
    <n v="244"/>
    <n v="252"/>
    <n v="247"/>
    <n v="249"/>
    <n v="247"/>
    <n v="233"/>
  </r>
  <r>
    <x v="1"/>
    <x v="83"/>
    <n v="258"/>
    <n v="253"/>
    <n v="222"/>
    <n v="160"/>
    <n v="178"/>
    <n v="197"/>
    <n v="179"/>
    <n v="196"/>
    <n v="218"/>
    <n v="236"/>
    <n v="242"/>
    <m/>
  </r>
  <r>
    <x v="0"/>
    <x v="84"/>
    <n v="168"/>
    <n v="158"/>
    <m/>
    <n v="164"/>
    <n v="159"/>
    <m/>
    <m/>
    <n v="167"/>
    <n v="181"/>
    <n v="182"/>
    <n v="168"/>
    <n v="165"/>
  </r>
  <r>
    <x v="1"/>
    <x v="84"/>
    <n v="157"/>
    <n v="155"/>
    <n v="154"/>
    <n v="113"/>
    <n v="107"/>
    <n v="108"/>
    <n v="110"/>
    <n v="107"/>
    <n v="115"/>
    <n v="117"/>
    <n v="118"/>
    <m/>
  </r>
  <r>
    <x v="0"/>
    <x v="85"/>
    <n v="1197"/>
    <n v="1173"/>
    <n v="1113"/>
    <n v="1149"/>
    <n v="1177"/>
    <n v="1184"/>
    <n v="1238"/>
    <n v="1257"/>
    <n v="1297"/>
    <n v="1286"/>
    <n v="1211"/>
    <m/>
  </r>
  <r>
    <x v="1"/>
    <x v="85"/>
    <n v="1229"/>
    <n v="1264"/>
    <n v="1179"/>
    <n v="1067"/>
    <n v="1072"/>
    <n v="1057"/>
    <n v="1007"/>
    <n v="1020"/>
    <n v="1135"/>
    <n v="1176"/>
    <n v="1173"/>
    <m/>
  </r>
  <r>
    <x v="0"/>
    <x v="86"/>
    <n v="51"/>
    <n v="46"/>
    <n v="46"/>
    <n v="44"/>
    <n v="46"/>
    <m/>
    <n v="45"/>
    <n v="41"/>
    <n v="39"/>
    <n v="40"/>
    <n v="39"/>
    <n v="37"/>
  </r>
  <r>
    <x v="1"/>
    <x v="86"/>
    <n v="39"/>
    <n v="39"/>
    <n v="32"/>
    <n v="32"/>
    <n v="22"/>
    <n v="22"/>
    <n v="17"/>
    <n v="19"/>
    <n v="23"/>
    <n v="22"/>
    <n v="25"/>
    <m/>
  </r>
  <r>
    <x v="0"/>
    <x v="87"/>
    <n v="47"/>
    <n v="41"/>
    <n v="30"/>
    <n v="27"/>
    <n v="29"/>
    <n v="39"/>
    <m/>
    <n v="33"/>
    <n v="32"/>
    <n v="30"/>
    <n v="29"/>
    <n v="25"/>
  </r>
  <r>
    <x v="1"/>
    <x v="87"/>
    <n v="26"/>
    <n v="19"/>
    <n v="18"/>
    <n v="16"/>
    <n v="17"/>
    <n v="16"/>
    <n v="18"/>
    <n v="16"/>
    <n v="17"/>
    <n v="17"/>
    <n v="19"/>
    <m/>
  </r>
  <r>
    <x v="0"/>
    <x v="88"/>
    <n v="82"/>
    <n v="85"/>
    <m/>
    <m/>
    <n v="69"/>
    <m/>
    <m/>
    <m/>
    <m/>
    <m/>
    <n v="74"/>
    <m/>
  </r>
  <r>
    <x v="1"/>
    <x v="88"/>
    <n v="83"/>
    <n v="83"/>
    <n v="73"/>
    <n v="60"/>
    <n v="58"/>
    <n v="55"/>
    <n v="52"/>
    <n v="65"/>
    <n v="65"/>
    <n v="67"/>
    <n v="74"/>
    <m/>
  </r>
  <r>
    <x v="0"/>
    <x v="89"/>
    <n v="354"/>
    <n v="288"/>
    <n v="359"/>
    <n v="360"/>
    <n v="358"/>
    <n v="373"/>
    <n v="366"/>
    <n v="353"/>
    <n v="347"/>
    <n v="400"/>
    <n v="421"/>
    <n v="414"/>
  </r>
  <r>
    <x v="1"/>
    <x v="89"/>
    <n v="424"/>
    <n v="415"/>
    <n v="378"/>
    <n v="284"/>
    <n v="267"/>
    <n v="261"/>
    <n v="252"/>
    <n v="256"/>
    <n v="263"/>
    <n v="326"/>
    <n v="329"/>
    <m/>
  </r>
  <r>
    <x v="0"/>
    <x v="90"/>
    <n v="170"/>
    <m/>
    <n v="149"/>
    <n v="170"/>
    <n v="191"/>
    <n v="185"/>
    <n v="197"/>
    <n v="210"/>
    <n v="215"/>
    <n v="212"/>
    <n v="212"/>
    <m/>
  </r>
  <r>
    <x v="1"/>
    <x v="90"/>
    <n v="229"/>
    <n v="235"/>
    <n v="179"/>
    <n v="117"/>
    <n v="112"/>
    <n v="120"/>
    <n v="130"/>
    <n v="130"/>
    <n v="144"/>
    <n v="152"/>
    <n v="171"/>
    <m/>
  </r>
  <r>
    <x v="0"/>
    <x v="91"/>
    <m/>
    <m/>
    <m/>
    <m/>
    <m/>
    <m/>
    <m/>
    <m/>
    <m/>
    <m/>
    <m/>
    <m/>
  </r>
  <r>
    <x v="1"/>
    <x v="91"/>
    <n v="237"/>
    <n v="248"/>
    <n v="216"/>
    <n v="144"/>
    <n v="129"/>
    <n v="109"/>
    <n v="110"/>
    <n v="114"/>
    <n v="127"/>
    <n v="134"/>
    <n v="136"/>
    <m/>
  </r>
  <r>
    <x v="0"/>
    <x v="92"/>
    <n v="114"/>
    <n v="113"/>
    <n v="86"/>
    <n v="93"/>
    <n v="107"/>
    <n v="96"/>
    <n v="99"/>
    <n v="103"/>
    <n v="101"/>
    <n v="104"/>
    <n v="103"/>
    <n v="88"/>
  </r>
  <r>
    <x v="1"/>
    <x v="92"/>
    <n v="91"/>
    <n v="101"/>
    <n v="166"/>
    <n v="76"/>
    <n v="70"/>
    <n v="68"/>
    <n v="75"/>
    <n v="88"/>
    <n v="88"/>
    <n v="86"/>
    <n v="92"/>
    <m/>
  </r>
  <r>
    <x v="0"/>
    <x v="93"/>
    <n v="33"/>
    <n v="36"/>
    <n v="39"/>
    <n v="36"/>
    <n v="36"/>
    <n v="39"/>
    <n v="76"/>
    <n v="42"/>
    <n v="40"/>
    <n v="40"/>
    <n v="38"/>
    <n v="26"/>
  </r>
  <r>
    <x v="1"/>
    <x v="93"/>
    <n v="89"/>
    <n v="36"/>
    <n v="40"/>
    <n v="28"/>
    <n v="25"/>
    <n v="22"/>
    <n v="15"/>
    <n v="18"/>
    <n v="22"/>
    <n v="22"/>
    <n v="24"/>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1217BCC-EE06-5E4C-B210-C287B6CEA4A9}" name="PivotTable1" cacheId="6" dataOnRows="1" dataPosition="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2">
  <location ref="A3:C15" firstHeaderRow="1" firstDataRow="2" firstDataCol="1" rowPageCount="1" colPageCount="1"/>
  <pivotFields count="14">
    <pivotField axis="axisCol" showAll="0" defaultSubtotal="0">
      <items count="2">
        <item x="0"/>
        <item x="1"/>
      </items>
    </pivotField>
    <pivotField axis="axisPage" multipleItemSelectionAllowed="1" showAll="0">
      <items count="96">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m="1" x="94"/>
        <item h="1" x="45"/>
        <item h="1" x="46"/>
        <item h="1" x="47"/>
        <item h="1" x="48"/>
        <item h="1" x="49"/>
        <item h="1" x="50"/>
        <item h="1" x="51"/>
        <item h="1" x="52"/>
        <item h="1" x="53"/>
        <item h="1" x="54"/>
        <item h="1" x="55"/>
        <item h="1" x="56"/>
        <item h="1" x="57"/>
        <item h="1" x="58"/>
        <item h="1" x="59"/>
        <item h="1" x="60"/>
        <item h="1" x="61"/>
        <item h="1" x="62"/>
        <item h="1" x="63"/>
        <item h="1" x="64"/>
        <item h="1" x="65"/>
        <item h="1" x="66"/>
        <item h="1" x="67"/>
        <item h="1" x="68"/>
        <item h="1" x="69"/>
        <item h="1" x="70"/>
        <item h="1" x="71"/>
        <item h="1" x="72"/>
        <item h="1" x="73"/>
        <item h="1" x="74"/>
        <item h="1" x="75"/>
        <item h="1" x="76"/>
        <item h="1" x="77"/>
        <item h="1" x="78"/>
        <item h="1" x="79"/>
        <item h="1" x="80"/>
        <item h="1" x="81"/>
        <item h="1" x="82"/>
        <item h="1" x="83"/>
        <item h="1" x="84"/>
        <item x="85"/>
        <item h="1" x="86"/>
        <item h="1" x="87"/>
        <item h="1" x="88"/>
        <item h="1" x="89"/>
        <item h="1" x="90"/>
        <item h="1" x="91"/>
        <item h="1" x="92"/>
        <item h="1" x="93"/>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s>
  <rowFields count="1">
    <field x="-2"/>
  </rowFields>
  <rowItems count="11">
    <i>
      <x/>
    </i>
    <i i="1">
      <x v="1"/>
    </i>
    <i i="2">
      <x v="2"/>
    </i>
    <i i="3">
      <x v="3"/>
    </i>
    <i i="4">
      <x v="4"/>
    </i>
    <i i="5">
      <x v="5"/>
    </i>
    <i i="6">
      <x v="6"/>
    </i>
    <i i="7">
      <x v="7"/>
    </i>
    <i i="8">
      <x v="8"/>
    </i>
    <i i="9">
      <x v="9"/>
    </i>
    <i i="10">
      <x v="10"/>
    </i>
  </rowItems>
  <colFields count="1">
    <field x="0"/>
  </colFields>
  <colItems count="2">
    <i>
      <x/>
    </i>
    <i>
      <x v="1"/>
    </i>
  </colItems>
  <pageFields count="1">
    <pageField fld="1" hier="-1"/>
  </pageFields>
  <dataFields count="11">
    <dataField name="Jan " fld="2" baseField="0" baseItem="0"/>
    <dataField name="Feb " fld="3" baseField="0" baseItem="0"/>
    <dataField name="Mar " fld="4" baseField="0" baseItem="0"/>
    <dataField name="Apr " fld="5" baseField="0" baseItem="0"/>
    <dataField name="May " fld="6" baseField="0" baseItem="0"/>
    <dataField name="Jun " fld="7" baseField="0" baseItem="0"/>
    <dataField name="Jul " fld="8" baseField="0" baseItem="0"/>
    <dataField name="Aug " fld="9" baseField="0" baseItem="0"/>
    <dataField name="Sep " fld="10" baseField="0" baseItem="0"/>
    <dataField name="Oct " fld="11" baseField="0" baseItem="0"/>
    <dataField name="Nov " fld="12" baseField="0" baseItem="0"/>
  </dataFields>
  <chartFormats count="19">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 chart="0" format="4" series="1">
      <pivotArea type="data" outline="0" fieldPosition="0">
        <references count="1">
          <reference field="4294967294" count="1" selected="0">
            <x v="4"/>
          </reference>
        </references>
      </pivotArea>
    </chartFormat>
    <chartFormat chart="0" format="5" series="1">
      <pivotArea type="data" outline="0" fieldPosition="0">
        <references count="1">
          <reference field="4294967294" count="1" selected="0">
            <x v="5"/>
          </reference>
        </references>
      </pivotArea>
    </chartFormat>
    <chartFormat chart="0" format="6" series="1">
      <pivotArea type="data" outline="0" fieldPosition="0">
        <references count="1">
          <reference field="4294967294" count="1" selected="0">
            <x v="6"/>
          </reference>
        </references>
      </pivotArea>
    </chartFormat>
    <chartFormat chart="0" format="12" series="1">
      <pivotArea type="data" outline="0" fieldPosition="0">
        <references count="2">
          <reference field="4294967294" count="1" selected="0">
            <x v="0"/>
          </reference>
          <reference field="0" count="1" selected="0">
            <x v="1"/>
          </reference>
        </references>
      </pivotArea>
    </chartFormat>
    <chartFormat chart="0" format="13" series="1">
      <pivotArea type="data" outline="0" fieldPosition="0">
        <references count="2">
          <reference field="4294967294" count="1" selected="0">
            <x v="1"/>
          </reference>
          <reference field="0" count="1" selected="0">
            <x v="1"/>
          </reference>
        </references>
      </pivotArea>
    </chartFormat>
    <chartFormat chart="0" format="14" series="1">
      <pivotArea type="data" outline="0" fieldPosition="0">
        <references count="2">
          <reference field="4294967294" count="1" selected="0">
            <x v="2"/>
          </reference>
          <reference field="0" count="1" selected="0">
            <x v="1"/>
          </reference>
        </references>
      </pivotArea>
    </chartFormat>
    <chartFormat chart="0" format="15" series="1">
      <pivotArea type="data" outline="0" fieldPosition="0">
        <references count="2">
          <reference field="4294967294" count="1" selected="0">
            <x v="3"/>
          </reference>
          <reference field="0" count="1" selected="0">
            <x v="1"/>
          </reference>
        </references>
      </pivotArea>
    </chartFormat>
    <chartFormat chart="0" format="16" series="1">
      <pivotArea type="data" outline="0" fieldPosition="0">
        <references count="2">
          <reference field="4294967294" count="1" selected="0">
            <x v="4"/>
          </reference>
          <reference field="0" count="1" selected="0">
            <x v="1"/>
          </reference>
        </references>
      </pivotArea>
    </chartFormat>
    <chartFormat chart="0" format="17" series="1">
      <pivotArea type="data" outline="0" fieldPosition="0">
        <references count="2">
          <reference field="4294967294" count="1" selected="0">
            <x v="5"/>
          </reference>
          <reference field="0" count="1" selected="0">
            <x v="1"/>
          </reference>
        </references>
      </pivotArea>
    </chartFormat>
    <chartFormat chart="0" format="18" series="1">
      <pivotArea type="data" outline="0" fieldPosition="0">
        <references count="2">
          <reference field="4294967294" count="1" selected="0">
            <x v="6"/>
          </reference>
          <reference field="0" count="1" selected="0">
            <x v="1"/>
          </reference>
        </references>
      </pivotArea>
    </chartFormat>
    <chartFormat chart="0" format="24" series="1">
      <pivotArea type="data" outline="0" fieldPosition="0">
        <references count="2">
          <reference field="4294967294" count="1" selected="0">
            <x v="0"/>
          </reference>
          <reference field="0" count="1" selected="0">
            <x v="0"/>
          </reference>
        </references>
      </pivotArea>
    </chartFormat>
    <chartFormat chart="0" format="25">
      <pivotArea type="data" outline="0" fieldPosition="0">
        <references count="2">
          <reference field="4294967294" count="1" selected="0">
            <x v="1"/>
          </reference>
          <reference field="0" count="1" selected="0">
            <x v="1"/>
          </reference>
        </references>
      </pivotArea>
    </chartFormat>
    <chartFormat chart="0" format="26">
      <pivotArea type="data" outline="0" fieldPosition="0">
        <references count="2">
          <reference field="4294967294" count="1" selected="0">
            <x v="0"/>
          </reference>
          <reference field="0" count="1" selected="0">
            <x v="1"/>
          </reference>
        </references>
      </pivotArea>
    </chartFormat>
    <chartFormat chart="4" format="29" series="1">
      <pivotArea type="data" outline="0" fieldPosition="0">
        <references count="2">
          <reference field="4294967294" count="1" selected="0">
            <x v="0"/>
          </reference>
          <reference field="0" count="1" selected="0">
            <x v="0"/>
          </reference>
        </references>
      </pivotArea>
    </chartFormat>
    <chartFormat chart="4" format="30" series="1">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EBDCA1-0368-084B-BF0C-7B9E22D6DF41}" name="Table1" displayName="Table1" ref="A1:N189" totalsRowShown="0" headerRowDxfId="47">
  <autoFilter ref="A1:N189" xr:uid="{A4E6D19B-6979-C045-BA1E-9ECC0A8B7212}">
    <filterColumn colId="0">
      <filters>
        <filter val="2020"/>
      </filters>
    </filterColumn>
  </autoFilter>
  <sortState xmlns:xlrd2="http://schemas.microsoft.com/office/spreadsheetml/2017/richdata2" ref="A3:N189">
    <sortCondition ref="B1:B189"/>
  </sortState>
  <tableColumns count="14">
    <tableColumn id="1" xr3:uid="{1A225ECF-5939-A049-A222-6B64B3F0EA49}" name="Year" totalsRowDxfId="46"/>
    <tableColumn id="2" xr3:uid="{DD2DF459-1A90-3547-AB7A-A307229619CC}" name="County" dataDxfId="45" totalsRowDxfId="44"/>
    <tableColumn id="3" xr3:uid="{C23ADBCE-E586-9345-A10A-67F5CBD2DABC}" name="Jan" dataDxfId="43" totalsRowDxfId="42"/>
    <tableColumn id="4" xr3:uid="{7585FB8D-2A63-044E-915F-307A2D708E37}" name="Feb" dataDxfId="41" totalsRowDxfId="40"/>
    <tableColumn id="5" xr3:uid="{E57F67D8-29BB-1048-B736-006F7784754D}" name="Mar" dataDxfId="39" totalsRowDxfId="38"/>
    <tableColumn id="6" xr3:uid="{6FD1FDD6-78CB-F14C-9B00-078EDCF9A00A}" name="Apr" dataDxfId="37" totalsRowDxfId="36"/>
    <tableColumn id="7" xr3:uid="{1A83FE9F-5035-8244-AA5A-25244E9B05C0}" name="May" dataDxfId="35" totalsRowDxfId="34"/>
    <tableColumn id="8" xr3:uid="{0DA3545A-294A-BF47-85AC-BECE3DE3D471}" name="Jun" dataDxfId="33" totalsRowDxfId="32"/>
    <tableColumn id="9" xr3:uid="{551DFAB6-72FF-C442-B6CD-13E4C5420B9A}" name="Jul" dataDxfId="31" totalsRowDxfId="30"/>
    <tableColumn id="10" xr3:uid="{4A4D25D2-C084-7446-897B-A4C01F50F9A7}" name="Aug" dataDxfId="29" totalsRowDxfId="28"/>
    <tableColumn id="11" xr3:uid="{45EB373B-C510-7A49-8098-7B8136960DFF}" name="Sep" dataDxfId="27" totalsRowDxfId="26"/>
    <tableColumn id="12" xr3:uid="{0FE451D3-70CA-E744-B00D-34D3FC1B888D}" name="Oct" dataDxfId="25" totalsRowDxfId="24"/>
    <tableColumn id="13" xr3:uid="{52BF5292-BDC5-B847-88B5-3091199B4D6A}" name="Nov" dataDxfId="23" totalsRowDxfId="22"/>
    <tableColumn id="14" xr3:uid="{397F12F5-D8F1-924D-BF07-644C8E3716FD}" name="Dec" dataDxfId="21" totalsRowDxfId="2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D6B421E-C423-564A-AE6C-5788C309AEDA}" name="Table6" displayName="Table6" ref="A1:L95" totalsRowShown="0" headerRowDxfId="16" dataDxfId="14" headerRowBorderDxfId="15" tableBorderDxfId="13" totalsRowBorderDxfId="12">
  <autoFilter ref="A1:L95" xr:uid="{213A7C18-9318-724D-A3CC-B6D057A90661}"/>
  <sortState xmlns:xlrd2="http://schemas.microsoft.com/office/spreadsheetml/2017/richdata2" ref="A2:H95">
    <sortCondition ref="A1:A95"/>
  </sortState>
  <tableColumns count="12">
    <tableColumn id="1" xr3:uid="{E7F9BF13-1C0D-A346-A306-68B06DCEE243}" name="County" dataDxfId="11"/>
    <tableColumn id="2" xr3:uid="{2AD98D25-6EA3-E64C-8A55-0F3DA8B3ABBA}" name="Jan" dataDxfId="10"/>
    <tableColumn id="3" xr3:uid="{432E32C4-FBBC-1B40-86EC-04031FACDD32}" name="Feb" dataDxfId="9"/>
    <tableColumn id="4" xr3:uid="{4FC7C3FD-3B58-0440-8D44-57211A04F55E}" name="Mar" dataDxfId="8"/>
    <tableColumn id="5" xr3:uid="{D8CFAF3C-926B-1548-8BD8-17A818802228}" name="Apr" dataDxfId="7"/>
    <tableColumn id="6" xr3:uid="{8F2364F2-68C1-7D4F-80B4-91920FC210F8}" name="May" dataDxfId="6"/>
    <tableColumn id="7" xr3:uid="{CCD8E07A-8B0D-FB41-8276-77A4F196797E}" name="Jun" dataDxfId="5"/>
    <tableColumn id="8" xr3:uid="{413459DE-A0CB-454A-AB29-089DD310478F}" name="Jul" dataDxfId="4"/>
    <tableColumn id="9" xr3:uid="{F328AF55-505B-4A4B-B6C3-31325542963C}" name="Aug" dataDxfId="3"/>
    <tableColumn id="10" xr3:uid="{6E3A7D88-5DE9-6246-807C-BF0F3E7A38B2}" name="Sep" dataDxfId="2"/>
    <tableColumn id="11" xr3:uid="{6B6FB218-99B7-8642-9891-AA2FD5D08064}" name="Oct" dataDxfId="1"/>
    <tableColumn id="12" xr3:uid="{1D9C7DE7-F5C1-8A46-95E6-2640D60F497B}" name="Nov"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6D427-54A2-FA42-BF28-B2F6F663509F}">
  <dimension ref="A1:A6"/>
  <sheetViews>
    <sheetView topLeftCell="A2" workbookViewId="0">
      <selection activeCell="A19" sqref="A19"/>
    </sheetView>
  </sheetViews>
  <sheetFormatPr baseColWidth="10" defaultColWidth="11" defaultRowHeight="16" x14ac:dyDescent="0.2"/>
  <cols>
    <col min="1" max="1" width="107" customWidth="1"/>
  </cols>
  <sheetData>
    <row r="1" spans="1:1" x14ac:dyDescent="0.2">
      <c r="A1" s="31" t="s">
        <v>242</v>
      </c>
    </row>
    <row r="2" spans="1:1" ht="89" customHeight="1" x14ac:dyDescent="0.2">
      <c r="A2" s="32" t="s">
        <v>244</v>
      </c>
    </row>
    <row r="3" spans="1:1" ht="51" x14ac:dyDescent="0.2">
      <c r="A3" s="32" t="s">
        <v>243</v>
      </c>
    </row>
    <row r="4" spans="1:1" ht="68" x14ac:dyDescent="0.2">
      <c r="A4" s="32" t="s">
        <v>245</v>
      </c>
    </row>
    <row r="5" spans="1:1" ht="68" x14ac:dyDescent="0.2">
      <c r="A5" s="32" t="s">
        <v>246</v>
      </c>
    </row>
    <row r="6" spans="1:1" ht="34" x14ac:dyDescent="0.2">
      <c r="A6" s="33" t="s">
        <v>247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318F4-2F48-C348-AC3B-E904AF366498}">
  <dimension ref="A1:O30"/>
  <sheetViews>
    <sheetView tabSelected="1" zoomScale="90" zoomScaleNormal="90" workbookViewId="0">
      <selection activeCell="B31" sqref="B31"/>
    </sheetView>
  </sheetViews>
  <sheetFormatPr baseColWidth="10" defaultColWidth="11" defaultRowHeight="16" x14ac:dyDescent="0.2"/>
  <cols>
    <col min="1" max="1" width="6.6640625" bestFit="1" customWidth="1"/>
    <col min="2" max="2" width="15.1640625" bestFit="1" customWidth="1"/>
    <col min="3" max="3" width="5.1640625" bestFit="1" customWidth="1"/>
    <col min="4" max="4" width="7" bestFit="1" customWidth="1"/>
    <col min="5" max="24" width="15.5" bestFit="1" customWidth="1"/>
    <col min="25" max="25" width="14.83203125" bestFit="1" customWidth="1"/>
    <col min="26" max="26" width="15.1640625" bestFit="1" customWidth="1"/>
    <col min="27" max="27" width="15.5" bestFit="1" customWidth="1"/>
    <col min="28" max="28" width="15" bestFit="1" customWidth="1"/>
    <col min="29" max="29" width="15.83203125" bestFit="1" customWidth="1"/>
    <col min="30" max="30" width="14.83203125" bestFit="1" customWidth="1"/>
    <col min="31" max="31" width="14.33203125" bestFit="1" customWidth="1"/>
    <col min="32" max="32" width="15.33203125" bestFit="1" customWidth="1"/>
    <col min="33" max="33" width="15.1640625" bestFit="1" customWidth="1"/>
    <col min="34" max="34" width="15" bestFit="1" customWidth="1"/>
    <col min="35" max="35" width="15.5" bestFit="1" customWidth="1"/>
    <col min="36" max="36" width="15.33203125" bestFit="1" customWidth="1"/>
  </cols>
  <sheetData>
    <row r="1" spans="1:3" x14ac:dyDescent="0.2">
      <c r="A1" s="44" t="s">
        <v>122</v>
      </c>
      <c r="B1" t="s">
        <v>210</v>
      </c>
    </row>
    <row r="3" spans="1:3" x14ac:dyDescent="0.2">
      <c r="B3" s="44" t="s">
        <v>260</v>
      </c>
    </row>
    <row r="4" spans="1:3" x14ac:dyDescent="0.2">
      <c r="A4" s="44" t="s">
        <v>261</v>
      </c>
      <c r="B4">
        <v>2019</v>
      </c>
      <c r="C4">
        <v>2020</v>
      </c>
    </row>
    <row r="5" spans="1:3" x14ac:dyDescent="0.2">
      <c r="A5" s="46" t="s">
        <v>263</v>
      </c>
      <c r="B5" s="45">
        <v>1197</v>
      </c>
      <c r="C5" s="45">
        <v>1229</v>
      </c>
    </row>
    <row r="6" spans="1:3" x14ac:dyDescent="0.2">
      <c r="A6" s="46" t="s">
        <v>264</v>
      </c>
      <c r="B6" s="45">
        <v>1173</v>
      </c>
      <c r="C6" s="45">
        <v>1264</v>
      </c>
    </row>
    <row r="7" spans="1:3" x14ac:dyDescent="0.2">
      <c r="A7" s="46" t="s">
        <v>265</v>
      </c>
      <c r="B7" s="45">
        <v>1113</v>
      </c>
      <c r="C7" s="45">
        <v>1179</v>
      </c>
    </row>
    <row r="8" spans="1:3" x14ac:dyDescent="0.2">
      <c r="A8" s="46" t="s">
        <v>266</v>
      </c>
      <c r="B8" s="45">
        <v>1149</v>
      </c>
      <c r="C8" s="45">
        <v>1067</v>
      </c>
    </row>
    <row r="9" spans="1:3" x14ac:dyDescent="0.2">
      <c r="A9" s="46" t="s">
        <v>262</v>
      </c>
      <c r="B9" s="45">
        <v>1177</v>
      </c>
      <c r="C9" s="45">
        <v>1072</v>
      </c>
    </row>
    <row r="10" spans="1:3" x14ac:dyDescent="0.2">
      <c r="A10" s="46" t="s">
        <v>267</v>
      </c>
      <c r="B10" s="45">
        <v>1184</v>
      </c>
      <c r="C10" s="45">
        <v>1057</v>
      </c>
    </row>
    <row r="11" spans="1:3" x14ac:dyDescent="0.2">
      <c r="A11" s="46" t="s">
        <v>268</v>
      </c>
      <c r="B11" s="45">
        <v>1238</v>
      </c>
      <c r="C11" s="45">
        <v>1007</v>
      </c>
    </row>
    <row r="12" spans="1:3" x14ac:dyDescent="0.2">
      <c r="A12" s="46" t="s">
        <v>271</v>
      </c>
      <c r="B12" s="45">
        <v>1257</v>
      </c>
      <c r="C12" s="45">
        <v>1020</v>
      </c>
    </row>
    <row r="13" spans="1:3" x14ac:dyDescent="0.2">
      <c r="A13" s="46" t="s">
        <v>272</v>
      </c>
      <c r="B13" s="45">
        <v>1297</v>
      </c>
      <c r="C13" s="45">
        <v>1135</v>
      </c>
    </row>
    <row r="14" spans="1:3" x14ac:dyDescent="0.2">
      <c r="A14" s="46" t="s">
        <v>273</v>
      </c>
      <c r="B14" s="45">
        <v>1286</v>
      </c>
      <c r="C14" s="45">
        <v>1176</v>
      </c>
    </row>
    <row r="15" spans="1:3" x14ac:dyDescent="0.2">
      <c r="A15" s="46" t="s">
        <v>274</v>
      </c>
      <c r="B15" s="45">
        <v>1211</v>
      </c>
      <c r="C15" s="45">
        <v>1173</v>
      </c>
    </row>
    <row r="25" spans="1:15" ht="19" x14ac:dyDescent="0.2">
      <c r="E25" s="59" t="s">
        <v>269</v>
      </c>
      <c r="F25" s="59"/>
      <c r="G25" s="59"/>
      <c r="H25" s="59"/>
      <c r="I25" s="59"/>
      <c r="J25" s="59"/>
      <c r="K25" s="59"/>
      <c r="L25" s="59"/>
      <c r="M25" s="59"/>
      <c r="N25" s="59"/>
      <c r="O25" s="59"/>
    </row>
    <row r="26" spans="1:15" ht="19" x14ac:dyDescent="0.2">
      <c r="E26" s="49" t="s">
        <v>1</v>
      </c>
      <c r="F26" s="49" t="s">
        <v>2</v>
      </c>
      <c r="G26" s="49" t="s">
        <v>3</v>
      </c>
      <c r="H26" s="49" t="s">
        <v>4</v>
      </c>
      <c r="I26" s="49" t="s">
        <v>5</v>
      </c>
      <c r="J26" s="49" t="s">
        <v>6</v>
      </c>
      <c r="K26" s="49" t="s">
        <v>7</v>
      </c>
      <c r="L26" s="49" t="s">
        <v>8</v>
      </c>
      <c r="M26" s="49" t="s">
        <v>9</v>
      </c>
      <c r="N26" s="49" t="s">
        <v>10</v>
      </c>
      <c r="O26" s="49" t="s">
        <v>11</v>
      </c>
    </row>
    <row r="27" spans="1:15" x14ac:dyDescent="0.2">
      <c r="E27" s="47">
        <f>VLOOKUP($B$1,'Net Occupants Table'!$A:$L,2,FALSE)</f>
        <v>32</v>
      </c>
      <c r="F27" s="47">
        <f>VLOOKUP($B$1,'Net Occupants Table'!$A:$L,3,FALSE)</f>
        <v>91</v>
      </c>
      <c r="G27" s="47">
        <f>VLOOKUP($B$1,'Net Occupants Table'!$A:$L,4,FALSE)</f>
        <v>66</v>
      </c>
      <c r="H27" s="47">
        <f>VLOOKUP($B$1,'Net Occupants Table'!$A:$L,5,FALSE)</f>
        <v>-82</v>
      </c>
      <c r="I27" s="47">
        <f>VLOOKUP($B$1,'Net Occupants Table'!$A:$L,6,FALSE)</f>
        <v>-105</v>
      </c>
      <c r="J27" s="47">
        <f>VLOOKUP($B$1,'Net Occupants Table'!$A:$L,7,FALSE)</f>
        <v>-127</v>
      </c>
      <c r="K27" s="47">
        <f>VLOOKUP($B$1,'Net Occupants Table'!$A:$L,8,FALSE)</f>
        <v>-231</v>
      </c>
      <c r="L27" s="47">
        <f>VLOOKUP($B$1,'Net Occupants Table'!$A:$L,9,FALSE)</f>
        <v>-237</v>
      </c>
      <c r="M27" s="47">
        <f>VLOOKUP($B$1,'Net Occupants Table'!$A:$L,10,FALSE)</f>
        <v>-162</v>
      </c>
      <c r="N27" s="47">
        <f>VLOOKUP($B$1,'Net Occupants Table'!$A:$L,11,FALSE)</f>
        <v>-110</v>
      </c>
      <c r="O27" s="47">
        <f>VLOOKUP($B$1,'Net Occupants Table'!$A:$L,12,FALSE)</f>
        <v>-38</v>
      </c>
    </row>
    <row r="28" spans="1:15" ht="19" x14ac:dyDescent="0.2">
      <c r="E28" s="60" t="s">
        <v>270</v>
      </c>
      <c r="F28" s="60"/>
      <c r="G28" s="60"/>
      <c r="H28" s="60"/>
      <c r="I28" s="60"/>
      <c r="J28" s="60"/>
      <c r="K28" s="60"/>
      <c r="L28" s="60"/>
      <c r="M28" s="60"/>
      <c r="N28" s="60"/>
      <c r="O28" s="60"/>
    </row>
    <row r="30" spans="1:15" ht="30" customHeight="1" x14ac:dyDescent="0.2">
      <c r="A30" s="64" t="s">
        <v>275</v>
      </c>
      <c r="B30" s="64"/>
      <c r="C30" s="64"/>
      <c r="D30" s="64"/>
      <c r="E30" s="64"/>
      <c r="F30" s="64"/>
      <c r="G30" s="64"/>
      <c r="H30" s="64"/>
      <c r="I30" s="64"/>
      <c r="J30" s="64"/>
      <c r="K30" s="64"/>
      <c r="L30" s="64"/>
      <c r="M30" s="64"/>
      <c r="N30" s="64"/>
      <c r="O30" s="64"/>
    </row>
  </sheetData>
  <mergeCells count="3">
    <mergeCell ref="E25:O25"/>
    <mergeCell ref="E28:O28"/>
    <mergeCell ref="A30:O30"/>
  </mergeCells>
  <phoneticPr fontId="1" type="noConversion"/>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16418B-126F-9043-B2E7-7DC6C458F568}">
  <dimension ref="A1:CG123"/>
  <sheetViews>
    <sheetView topLeftCell="AZ60" zoomScale="90" zoomScaleNormal="90" workbookViewId="0">
      <selection activeCell="CB69" sqref="CB69"/>
    </sheetView>
  </sheetViews>
  <sheetFormatPr baseColWidth="10" defaultColWidth="11" defaultRowHeight="16" x14ac:dyDescent="0.2"/>
  <cols>
    <col min="1" max="1" width="50.5" bestFit="1" customWidth="1"/>
    <col min="2" max="3" width="13.83203125" hidden="1" customWidth="1"/>
    <col min="4" max="4" width="8.5" bestFit="1" customWidth="1"/>
    <col min="5" max="5" width="8.5" customWidth="1"/>
    <col min="6" max="17" width="6.83203125" bestFit="1" customWidth="1"/>
    <col min="18" max="18" width="11" customWidth="1"/>
    <col min="19" max="19" width="17.33203125" customWidth="1"/>
    <col min="20" max="31" width="7.83203125" customWidth="1"/>
    <col min="32" max="32" width="18.5" customWidth="1"/>
    <col min="33" max="33" width="14.1640625" customWidth="1"/>
    <col min="34" max="34" width="16.1640625" customWidth="1"/>
    <col min="35" max="35" width="13.1640625" customWidth="1"/>
    <col min="36" max="36" width="11" customWidth="1"/>
    <col min="37" max="37" width="12.83203125" bestFit="1" customWidth="1"/>
    <col min="38" max="38" width="13.1640625" bestFit="1" customWidth="1"/>
    <col min="39" max="39" width="12.33203125" bestFit="1" customWidth="1"/>
    <col min="40" max="51" width="6.83203125" bestFit="1" customWidth="1"/>
    <col min="53" max="53" width="12.83203125" bestFit="1" customWidth="1"/>
    <col min="54" max="54" width="14.5" bestFit="1" customWidth="1"/>
    <col min="55" max="66" width="6.83203125" bestFit="1" customWidth="1"/>
    <col min="68" max="68" width="12.83203125" bestFit="1" customWidth="1"/>
    <col min="69" max="69" width="14.5" bestFit="1" customWidth="1"/>
    <col min="70" max="74" width="7.83203125" style="13" bestFit="1" customWidth="1"/>
    <col min="75" max="77" width="7.83203125" style="13" customWidth="1"/>
    <col min="78" max="78" width="8.33203125" style="13" bestFit="1" customWidth="1"/>
    <col min="79" max="79" width="7.83203125" style="13" customWidth="1"/>
    <col min="80" max="80" width="8.33203125" style="13" bestFit="1" customWidth="1"/>
    <col min="81" max="81" width="7.83203125" style="13" customWidth="1"/>
    <col min="82" max="82" width="18.5" bestFit="1" customWidth="1"/>
    <col min="83" max="83" width="14.1640625" bestFit="1" customWidth="1"/>
    <col min="84" max="84" width="16.1640625" bestFit="1" customWidth="1"/>
    <col min="85" max="85" width="13.1640625" bestFit="1" customWidth="1"/>
  </cols>
  <sheetData>
    <row r="1" spans="1:85" ht="21" x14ac:dyDescent="0.25">
      <c r="A1" s="61" t="s">
        <v>219</v>
      </c>
      <c r="B1" s="61"/>
      <c r="C1" s="61"/>
      <c r="D1" s="61"/>
      <c r="E1" s="61"/>
      <c r="F1" s="61"/>
      <c r="G1" s="61"/>
      <c r="H1" s="61"/>
      <c r="I1" s="61"/>
      <c r="J1" s="61"/>
      <c r="K1" s="61"/>
      <c r="L1" s="61"/>
      <c r="M1" s="61"/>
      <c r="N1" s="61"/>
      <c r="O1" s="61"/>
      <c r="P1" s="61"/>
      <c r="Q1" s="61"/>
      <c r="S1" s="62" t="s">
        <v>220</v>
      </c>
      <c r="T1" s="62"/>
      <c r="U1" s="62"/>
      <c r="V1" s="62"/>
      <c r="W1" s="62"/>
      <c r="X1" s="62"/>
      <c r="Y1" s="62"/>
      <c r="Z1" s="62"/>
      <c r="AA1" s="62"/>
      <c r="AB1" s="62"/>
      <c r="AC1" s="62"/>
      <c r="AD1" s="62"/>
      <c r="AE1" s="62"/>
      <c r="AF1" s="62"/>
      <c r="AG1" s="62"/>
      <c r="AH1" s="62"/>
      <c r="AI1" s="62"/>
      <c r="AK1" s="61" t="s">
        <v>229</v>
      </c>
      <c r="AL1" s="61"/>
      <c r="AM1" s="61"/>
      <c r="AN1" s="61"/>
      <c r="AO1" s="61"/>
      <c r="AP1" s="61"/>
      <c r="AQ1" s="61"/>
      <c r="AR1" s="61"/>
      <c r="AS1" s="61"/>
      <c r="AT1" s="61"/>
      <c r="AU1" s="61"/>
      <c r="AV1" s="61"/>
      <c r="AW1" s="61"/>
      <c r="AX1" s="61"/>
      <c r="AY1" s="61"/>
      <c r="BA1" s="61" t="s">
        <v>230</v>
      </c>
      <c r="BB1" s="61"/>
      <c r="BC1" s="61"/>
      <c r="BD1" s="61"/>
      <c r="BE1" s="61"/>
      <c r="BF1" s="61"/>
      <c r="BG1" s="61"/>
      <c r="BH1" s="61"/>
      <c r="BI1" s="61"/>
      <c r="BJ1" s="61"/>
      <c r="BK1" s="61"/>
      <c r="BL1" s="61"/>
      <c r="BM1" s="61"/>
      <c r="BN1" s="61"/>
      <c r="BO1" s="35"/>
      <c r="BP1" s="61" t="s">
        <v>233</v>
      </c>
      <c r="BQ1" s="61"/>
      <c r="BR1" s="61"/>
      <c r="BS1" s="61"/>
      <c r="BT1" s="61"/>
      <c r="BU1" s="61"/>
      <c r="BV1" s="61"/>
      <c r="BW1" s="61"/>
      <c r="BX1" s="61"/>
      <c r="BY1" s="61"/>
      <c r="BZ1" s="61"/>
      <c r="CA1" s="61"/>
      <c r="CB1" s="61"/>
      <c r="CC1" s="61"/>
      <c r="CD1" s="61"/>
      <c r="CE1" s="61"/>
      <c r="CF1" s="61"/>
      <c r="CG1" s="61"/>
    </row>
    <row r="2" spans="1:85" ht="16" customHeight="1" x14ac:dyDescent="0.2">
      <c r="A2" s="3" t="s">
        <v>0</v>
      </c>
      <c r="B2" s="3" t="s">
        <v>122</v>
      </c>
      <c r="C2" s="3" t="s">
        <v>250</v>
      </c>
      <c r="D2" s="3" t="s">
        <v>249</v>
      </c>
      <c r="E2" s="3" t="s">
        <v>234</v>
      </c>
      <c r="F2" s="3" t="s">
        <v>1</v>
      </c>
      <c r="G2" s="3" t="s">
        <v>2</v>
      </c>
      <c r="H2" s="3" t="s">
        <v>3</v>
      </c>
      <c r="I2" s="3" t="s">
        <v>4</v>
      </c>
      <c r="J2" s="3" t="s">
        <v>5</v>
      </c>
      <c r="K2" s="3" t="s">
        <v>6</v>
      </c>
      <c r="L2" s="3" t="s">
        <v>7</v>
      </c>
      <c r="M2" s="3" t="s">
        <v>8</v>
      </c>
      <c r="N2" s="3" t="s">
        <v>9</v>
      </c>
      <c r="O2" s="3" t="s">
        <v>10</v>
      </c>
      <c r="P2" s="3" t="s">
        <v>11</v>
      </c>
      <c r="Q2" s="3" t="s">
        <v>12</v>
      </c>
      <c r="S2" s="3" t="s">
        <v>218</v>
      </c>
      <c r="T2" s="3" t="s">
        <v>1</v>
      </c>
      <c r="U2" s="3" t="s">
        <v>2</v>
      </c>
      <c r="V2" s="3" t="s">
        <v>3</v>
      </c>
      <c r="W2" s="3" t="s">
        <v>4</v>
      </c>
      <c r="X2" s="3" t="s">
        <v>5</v>
      </c>
      <c r="Y2" s="3" t="s">
        <v>6</v>
      </c>
      <c r="Z2" s="3" t="s">
        <v>7</v>
      </c>
      <c r="AA2" s="3" t="s">
        <v>8</v>
      </c>
      <c r="AB2" s="3" t="s">
        <v>9</v>
      </c>
      <c r="AC2" s="3" t="s">
        <v>10</v>
      </c>
      <c r="AD2" s="3" t="s">
        <v>11</v>
      </c>
      <c r="AE2" s="3" t="s">
        <v>12</v>
      </c>
      <c r="AF2" s="7" t="s">
        <v>221</v>
      </c>
      <c r="AG2" s="3" t="s">
        <v>222</v>
      </c>
      <c r="AH2" s="3" t="s">
        <v>225</v>
      </c>
      <c r="AI2" s="3" t="s">
        <v>226</v>
      </c>
      <c r="AK2" s="4" t="s">
        <v>122</v>
      </c>
      <c r="AL2" s="3" t="s">
        <v>227</v>
      </c>
      <c r="AM2" s="3" t="s">
        <v>228</v>
      </c>
      <c r="AN2" s="3" t="s">
        <v>1</v>
      </c>
      <c r="AO2" s="3" t="s">
        <v>2</v>
      </c>
      <c r="AP2" s="3" t="s">
        <v>3</v>
      </c>
      <c r="AQ2" s="3" t="s">
        <v>4</v>
      </c>
      <c r="AR2" s="3" t="s">
        <v>5</v>
      </c>
      <c r="AS2" s="3" t="s">
        <v>6</v>
      </c>
      <c r="AT2" s="3" t="s">
        <v>7</v>
      </c>
      <c r="AU2" s="3" t="s">
        <v>8</v>
      </c>
      <c r="AV2" s="3" t="s">
        <v>9</v>
      </c>
      <c r="AW2" s="3" t="s">
        <v>10</v>
      </c>
      <c r="AX2" s="3" t="s">
        <v>11</v>
      </c>
      <c r="AY2" s="3" t="s">
        <v>12</v>
      </c>
      <c r="BA2" s="4" t="s">
        <v>122</v>
      </c>
      <c r="BB2" s="3" t="s">
        <v>231</v>
      </c>
      <c r="BC2" s="3" t="s">
        <v>1</v>
      </c>
      <c r="BD2" s="3" t="s">
        <v>2</v>
      </c>
      <c r="BE2" s="3" t="s">
        <v>3</v>
      </c>
      <c r="BF2" s="3" t="s">
        <v>4</v>
      </c>
      <c r="BG2" s="3" t="s">
        <v>5</v>
      </c>
      <c r="BH2" s="3" t="s">
        <v>6</v>
      </c>
      <c r="BI2" s="3" t="s">
        <v>7</v>
      </c>
      <c r="BJ2" s="3" t="s">
        <v>8</v>
      </c>
      <c r="BK2" s="3" t="s">
        <v>9</v>
      </c>
      <c r="BL2" s="3" t="s">
        <v>10</v>
      </c>
      <c r="BM2" s="3" t="s">
        <v>11</v>
      </c>
      <c r="BN2" s="3" t="s">
        <v>12</v>
      </c>
      <c r="BO2" s="35"/>
      <c r="BP2" s="4" t="s">
        <v>122</v>
      </c>
      <c r="BQ2" s="3" t="s">
        <v>231</v>
      </c>
      <c r="BR2" s="9" t="s">
        <v>1</v>
      </c>
      <c r="BS2" s="9" t="s">
        <v>2</v>
      </c>
      <c r="BT2" s="9" t="s">
        <v>3</v>
      </c>
      <c r="BU2" s="9" t="s">
        <v>4</v>
      </c>
      <c r="BV2" s="9" t="s">
        <v>5</v>
      </c>
      <c r="BW2" s="9" t="s">
        <v>6</v>
      </c>
      <c r="BX2" s="9" t="s">
        <v>7</v>
      </c>
      <c r="BY2" s="9" t="s">
        <v>8</v>
      </c>
      <c r="BZ2" s="9" t="s">
        <v>9</v>
      </c>
      <c r="CA2" s="9" t="s">
        <v>10</v>
      </c>
      <c r="CB2" s="9" t="s">
        <v>11</v>
      </c>
      <c r="CC2" s="9" t="s">
        <v>12</v>
      </c>
      <c r="CD2" s="7" t="s">
        <v>221</v>
      </c>
      <c r="CE2" s="3" t="s">
        <v>222</v>
      </c>
      <c r="CF2" s="3" t="s">
        <v>225</v>
      </c>
      <c r="CG2" s="3" t="s">
        <v>226</v>
      </c>
    </row>
    <row r="3" spans="1:85" ht="16" customHeight="1" x14ac:dyDescent="0.2">
      <c r="A3" s="3" t="s">
        <v>13</v>
      </c>
      <c r="B3" s="4" t="s">
        <v>123</v>
      </c>
      <c r="C3" s="3">
        <v>403</v>
      </c>
      <c r="D3" s="3">
        <v>403</v>
      </c>
      <c r="E3" s="3">
        <f>AVERAGEIF(F3:J3,"&lt;&gt;")</f>
        <v>339.6</v>
      </c>
      <c r="F3" s="3">
        <v>389</v>
      </c>
      <c r="G3" s="3">
        <v>394</v>
      </c>
      <c r="H3" s="3">
        <v>381</v>
      </c>
      <c r="I3" s="3">
        <v>269</v>
      </c>
      <c r="J3" s="3">
        <v>265</v>
      </c>
      <c r="K3" s="3">
        <v>255</v>
      </c>
      <c r="L3" s="3">
        <v>239</v>
      </c>
      <c r="M3" s="3">
        <v>253</v>
      </c>
      <c r="N3" s="3">
        <v>232</v>
      </c>
      <c r="O3" s="3">
        <v>248</v>
      </c>
      <c r="P3" s="3">
        <v>241</v>
      </c>
      <c r="Q3" s="3"/>
      <c r="S3" s="8">
        <f>AVERAGEIF(T3:AE3,"&lt;&gt;",T3:AE3)</f>
        <v>0.71418903676968182</v>
      </c>
      <c r="T3" s="9">
        <f t="shared" ref="T3:T34" si="0">IF(F3&lt;&gt;"",F3/$D3,"")</f>
        <v>0.9652605459057072</v>
      </c>
      <c r="U3" s="9">
        <f t="shared" ref="U3:U34" si="1">IF(G3&lt;&gt;"",G3/$D3,"")</f>
        <v>0.97766749379652607</v>
      </c>
      <c r="V3" s="9">
        <f t="shared" ref="V3:V34" si="2">IF(H3&lt;&gt;"",H3/$D3,"")</f>
        <v>0.94540942928039706</v>
      </c>
      <c r="W3" s="9">
        <f t="shared" ref="W3:W34" si="3">IF(I3&lt;&gt;"",I3/$D3,"")</f>
        <v>0.66749379652605456</v>
      </c>
      <c r="X3" s="9">
        <f t="shared" ref="X3:X34" si="4">IF(J3&lt;&gt;"",J3/$D3,"")</f>
        <v>0.65756823821339949</v>
      </c>
      <c r="Y3" s="9">
        <f t="shared" ref="Y3:Y34" si="5">IF(K3&lt;&gt;"",K3/$D3,"")</f>
        <v>0.63275434243176176</v>
      </c>
      <c r="Z3" s="9">
        <f t="shared" ref="Z3:Z34" si="6">IF(L3&lt;&gt;"",L3/$D3,"")</f>
        <v>0.59305210918114148</v>
      </c>
      <c r="AA3" s="9">
        <f t="shared" ref="AA3:AA34" si="7">IF(M3&lt;&gt;"",M3/$D3,"")</f>
        <v>0.62779156327543428</v>
      </c>
      <c r="AB3" s="9">
        <f t="shared" ref="AB3:AB34" si="8">IF(N3&lt;&gt;"",N3/$D3,"")</f>
        <v>0.57568238213399503</v>
      </c>
      <c r="AC3" s="9">
        <f t="shared" ref="AC3:AC34" si="9">IF(O3&lt;&gt;"",O3/$D3,"")</f>
        <v>0.61538461538461542</v>
      </c>
      <c r="AD3" s="9">
        <f t="shared" ref="AD3:AD34" si="10">IF(P3&lt;&gt;"",P3/$D3,"")</f>
        <v>0.59801488833746896</v>
      </c>
      <c r="AE3" s="9" t="str">
        <f t="shared" ref="AE3:AE34" si="11">IF(Q3&lt;&gt;"",Q3/$D3,"")</f>
        <v/>
      </c>
      <c r="AF3" s="7">
        <f>COUNTIF(T3:AE3,"&gt;1")</f>
        <v>0</v>
      </c>
      <c r="AG3" s="10" t="s">
        <v>223</v>
      </c>
      <c r="AH3" s="7">
        <f>COUNTIF(T3:AE3,"&gt;.9")</f>
        <v>3</v>
      </c>
      <c r="AI3" s="11" t="str">
        <f>IF(COUNTIF(T3:AE3, "&gt;.9") &gt; 0, "Yes", "No")</f>
        <v>Yes</v>
      </c>
      <c r="AK3" s="4" t="s">
        <v>123</v>
      </c>
      <c r="AL3" s="12">
        <f t="shared" ref="AL3:AL48" si="12">SUMIF($B$3:$B$113,AK3,D$3:D$113)</f>
        <v>483</v>
      </c>
      <c r="AM3" s="12">
        <f>AVERAGEIF(AN3:AY3,"&lt;&gt;")</f>
        <v>483</v>
      </c>
      <c r="AN3" s="3">
        <f>SUMIFS($D$3:$D$113,$B$3:$B$113,$AK3,F$3:F$113, "&lt;&gt;")</f>
        <v>483</v>
      </c>
      <c r="AO3" s="3">
        <f t="shared" ref="AO3:AT3" si="13">SUMIFS($D$3:$D$113,$B$3:$B$113,$AK3,G$3:G$113, "&lt;&gt;")</f>
        <v>483</v>
      </c>
      <c r="AP3" s="3">
        <f t="shared" si="13"/>
        <v>483</v>
      </c>
      <c r="AQ3" s="3">
        <f t="shared" si="13"/>
        <v>483</v>
      </c>
      <c r="AR3" s="3">
        <f t="shared" si="13"/>
        <v>483</v>
      </c>
      <c r="AS3" s="3">
        <f t="shared" si="13"/>
        <v>483</v>
      </c>
      <c r="AT3" s="3">
        <f t="shared" si="13"/>
        <v>483</v>
      </c>
      <c r="AU3" s="3">
        <f t="shared" ref="AU3" si="14">SUMIFS($D$3:$D$113,$B$3:$B$113,$AK3,M$3:M$113, "&lt;&gt;")</f>
        <v>483</v>
      </c>
      <c r="AV3" s="3">
        <f t="shared" ref="AV3" si="15">SUMIFS($D$3:$D$113,$B$3:$B$113,$AK3,N$3:N$113, "&lt;&gt;")</f>
        <v>483</v>
      </c>
      <c r="AW3" s="3">
        <f t="shared" ref="AW3" si="16">SUMIFS($D$3:$D$113,$B$3:$B$113,$AK3,O$3:O$113, "&lt;&gt;")</f>
        <v>483</v>
      </c>
      <c r="AX3" s="3">
        <f t="shared" ref="AX3" si="17">SUMIFS($D$3:$D$113,$B$3:$B$113,$AK3,P$3:P$113, "&lt;&gt;")</f>
        <v>483</v>
      </c>
      <c r="AY3" s="3"/>
      <c r="BA3" s="4" t="s">
        <v>123</v>
      </c>
      <c r="BB3" s="12">
        <f>AVERAGEIF(BC3:BN3, "&lt;&gt;")</f>
        <v>343.45454545454544</v>
      </c>
      <c r="BC3" s="3">
        <f>SUMIFS(F$3:F$113,$B$3:$B$113,$BA3,F$3:F$113,"&lt;&gt;")</f>
        <v>457</v>
      </c>
      <c r="BD3" s="3">
        <f t="shared" ref="BD3:BG18" si="18">SUMIFS(G$3:G$113,$B$3:$B$113,$BA3,G$3:G$113,"&lt;&gt;")</f>
        <v>470</v>
      </c>
      <c r="BE3" s="3">
        <f t="shared" si="18"/>
        <v>458</v>
      </c>
      <c r="BF3" s="3">
        <f t="shared" si="18"/>
        <v>338</v>
      </c>
      <c r="BG3" s="3">
        <f>SUMIFS(J$3:J$113,$B$3:$B$113,$BA3,J$3:J$113,"&lt;&gt;")</f>
        <v>326</v>
      </c>
      <c r="BH3" s="3">
        <f t="shared" ref="BH3:BI3" si="19">SUMIFS(K$3:K$113,$B$3:$B$113,$BA3,K$3:K$113,"&lt;&gt;")</f>
        <v>301</v>
      </c>
      <c r="BI3" s="3">
        <f t="shared" si="19"/>
        <v>266</v>
      </c>
      <c r="BJ3" s="3">
        <f t="shared" ref="BJ3" si="20">SUMIFS(M$3:M$113,$B$3:$B$113,$BA3,M$3:M$113,"&lt;&gt;")</f>
        <v>275</v>
      </c>
      <c r="BK3" s="3">
        <f t="shared" ref="BK3" si="21">SUMIFS(N$3:N$113,$B$3:$B$113,$BA3,N$3:N$113,"&lt;&gt;")</f>
        <v>277</v>
      </c>
      <c r="BL3" s="3">
        <f t="shared" ref="BL3" si="22">SUMIFS(O$3:O$113,$B$3:$B$113,$BA3,O$3:O$113,"&lt;&gt;")</f>
        <v>303</v>
      </c>
      <c r="BM3" s="3">
        <f t="shared" ref="BM3" si="23">SUMIFS(P$3:P$113,$B$3:$B$113,$BA3,P$3:P$113,"&lt;&gt;")</f>
        <v>307</v>
      </c>
      <c r="BN3" s="3"/>
      <c r="BO3" s="4"/>
      <c r="BP3" s="4" t="s">
        <v>123</v>
      </c>
      <c r="BQ3" s="9">
        <f>BB3/AM3</f>
        <v>0.71108601543384153</v>
      </c>
      <c r="BR3" s="9">
        <f t="shared" ref="BR3:BX3" si="24">BC3/AN3</f>
        <v>0.94616977225672882</v>
      </c>
      <c r="BS3" s="9">
        <f t="shared" si="24"/>
        <v>0.97308488612836441</v>
      </c>
      <c r="BT3" s="9">
        <f t="shared" si="24"/>
        <v>0.94824016563146996</v>
      </c>
      <c r="BU3" s="9">
        <f t="shared" si="24"/>
        <v>0.69979296066252583</v>
      </c>
      <c r="BV3" s="9">
        <f t="shared" si="24"/>
        <v>0.67494824016563149</v>
      </c>
      <c r="BW3" s="9">
        <f t="shared" si="24"/>
        <v>0.62318840579710144</v>
      </c>
      <c r="BX3" s="9">
        <f t="shared" si="24"/>
        <v>0.55072463768115942</v>
      </c>
      <c r="BY3" s="9">
        <f t="shared" ref="BY3" si="25">BJ3/AU3</f>
        <v>0.56935817805383027</v>
      </c>
      <c r="BZ3" s="9">
        <f t="shared" ref="BZ3" si="26">BK3/AV3</f>
        <v>0.57349896480331264</v>
      </c>
      <c r="CA3" s="9">
        <f t="shared" ref="CA3" si="27">BL3/AW3</f>
        <v>0.62732919254658381</v>
      </c>
      <c r="CB3" s="9">
        <f t="shared" ref="CB3" si="28">BM3/AX3</f>
        <v>0.63561076604554867</v>
      </c>
      <c r="CC3" s="9"/>
      <c r="CD3" s="7">
        <f>COUNTIF(BR3:CC3,"&gt;1")</f>
        <v>0</v>
      </c>
      <c r="CE3" s="10" t="s">
        <v>223</v>
      </c>
      <c r="CF3" s="7">
        <f>COUNTIF(BR3:CC3,"&gt;.9")</f>
        <v>3</v>
      </c>
      <c r="CG3" s="11" t="s">
        <v>223</v>
      </c>
    </row>
    <row r="4" spans="1:85" ht="16" customHeight="1" x14ac:dyDescent="0.2">
      <c r="A4" s="3" t="s">
        <v>14</v>
      </c>
      <c r="B4" s="4" t="s">
        <v>123</v>
      </c>
      <c r="C4" s="3">
        <v>80</v>
      </c>
      <c r="D4" s="3">
        <v>80</v>
      </c>
      <c r="E4" s="3">
        <f>AVERAGEIF(F4:J4,"&lt;&gt;")</f>
        <v>70.2</v>
      </c>
      <c r="F4" s="3">
        <v>68</v>
      </c>
      <c r="G4" s="3">
        <v>76</v>
      </c>
      <c r="H4" s="3">
        <v>77</v>
      </c>
      <c r="I4" s="3">
        <v>69</v>
      </c>
      <c r="J4" s="3">
        <v>61</v>
      </c>
      <c r="K4" s="3">
        <v>46</v>
      </c>
      <c r="L4" s="3">
        <v>27</v>
      </c>
      <c r="M4" s="3">
        <v>22</v>
      </c>
      <c r="N4" s="3">
        <v>45</v>
      </c>
      <c r="O4" s="3">
        <v>55</v>
      </c>
      <c r="P4" s="3">
        <v>66</v>
      </c>
      <c r="Q4" s="3"/>
      <c r="S4" s="8">
        <f t="shared" ref="S4:S64" si="29">AVERAGEIF(T4:AE4,"&lt;&gt;",T4:AE4)</f>
        <v>0.69545454545454555</v>
      </c>
      <c r="T4" s="9">
        <f t="shared" si="0"/>
        <v>0.85</v>
      </c>
      <c r="U4" s="9">
        <f t="shared" si="1"/>
        <v>0.95</v>
      </c>
      <c r="V4" s="9">
        <f t="shared" si="2"/>
        <v>0.96250000000000002</v>
      </c>
      <c r="W4" s="9">
        <f t="shared" si="3"/>
        <v>0.86250000000000004</v>
      </c>
      <c r="X4" s="9">
        <f t="shared" si="4"/>
        <v>0.76249999999999996</v>
      </c>
      <c r="Y4" s="9">
        <f t="shared" si="5"/>
        <v>0.57499999999999996</v>
      </c>
      <c r="Z4" s="9">
        <f t="shared" si="6"/>
        <v>0.33750000000000002</v>
      </c>
      <c r="AA4" s="9">
        <f t="shared" si="7"/>
        <v>0.27500000000000002</v>
      </c>
      <c r="AB4" s="9">
        <f t="shared" si="8"/>
        <v>0.5625</v>
      </c>
      <c r="AC4" s="9">
        <f t="shared" si="9"/>
        <v>0.6875</v>
      </c>
      <c r="AD4" s="9">
        <f t="shared" si="10"/>
        <v>0.82499999999999996</v>
      </c>
      <c r="AE4" s="9" t="str">
        <f t="shared" si="11"/>
        <v/>
      </c>
      <c r="AF4" s="7">
        <f t="shared" ref="AF4:AF64" si="30">COUNTIF(T4:AE4,"&gt;1")</f>
        <v>0</v>
      </c>
      <c r="AG4" s="10" t="s">
        <v>224</v>
      </c>
      <c r="AH4" s="7">
        <f t="shared" ref="AH4:AH64" si="31">COUNTIF(T4:AE4,"&gt;.9")</f>
        <v>2</v>
      </c>
      <c r="AI4" s="11" t="str">
        <f t="shared" ref="AI4:AI64" si="32">IF(COUNTIF(T4:AE4, "&gt;.9") &gt; 0, "Yes", "No")</f>
        <v>Yes</v>
      </c>
      <c r="AK4" s="4" t="s">
        <v>125</v>
      </c>
      <c r="AL4" s="12">
        <f t="shared" si="12"/>
        <v>248</v>
      </c>
      <c r="AM4" s="12">
        <f t="shared" ref="AM4:AM68" si="33">AVERAGEIF(AN4:AY4,"&lt;&gt;")</f>
        <v>248</v>
      </c>
      <c r="AN4" s="3">
        <f t="shared" ref="AN4:AN60" si="34">SUMIFS($D$3:$D$113,$B$3:$B$113,$AK4,F$3:F$113, "&lt;&gt;")</f>
        <v>248</v>
      </c>
      <c r="AO4" s="3">
        <f t="shared" ref="AO4:AO60" si="35">SUMIFS($D$3:$D$113,$B$3:$B$113,$AK4,G$3:G$113, "&lt;&gt;")</f>
        <v>248</v>
      </c>
      <c r="AP4" s="3">
        <f t="shared" ref="AP4:AP35" si="36">SUMIFS($D$3:$D$113,$B$3:$B$113,$AK4,H$3:H$113, "&lt;&gt;")</f>
        <v>248</v>
      </c>
      <c r="AQ4" s="3">
        <f t="shared" ref="AQ4:AQ35" si="37">SUMIFS($D$3:$D$113,$B$3:$B$113,$AK4,I$3:I$113, "&lt;&gt;")</f>
        <v>248</v>
      </c>
      <c r="AR4" s="3">
        <f t="shared" ref="AR4:AR35" si="38">SUMIFS($D$3:$D$113,$B$3:$B$113,$AK4,J$3:J$113, "&lt;&gt;")</f>
        <v>248</v>
      </c>
      <c r="AS4" s="3">
        <f t="shared" ref="AS4:AS35" si="39">SUMIFS($D$3:$D$113,$B$3:$B$113,$AK4,K$3:K$113, "&lt;&gt;")</f>
        <v>248</v>
      </c>
      <c r="AT4" s="3">
        <f t="shared" ref="AT4:AT35" si="40">SUMIFS($D$3:$D$113,$B$3:$B$113,$AK4,L$3:L$113, "&lt;&gt;")</f>
        <v>248</v>
      </c>
      <c r="AU4" s="3">
        <f t="shared" ref="AU4:AU67" si="41">SUMIFS($D$3:$D$113,$B$3:$B$113,$AK4,M$3:M$113, "&lt;&gt;")</f>
        <v>248</v>
      </c>
      <c r="AV4" s="3">
        <f t="shared" ref="AV4:AV67" si="42">SUMIFS($D$3:$D$113,$B$3:$B$113,$AK4,N$3:N$113, "&lt;&gt;")</f>
        <v>248</v>
      </c>
      <c r="AW4" s="3">
        <f t="shared" ref="AW4:AW67" si="43">SUMIFS($D$3:$D$113,$B$3:$B$113,$AK4,O$3:O$113, "&lt;&gt;")</f>
        <v>248</v>
      </c>
      <c r="AX4" s="3">
        <f t="shared" ref="AX4:AX67" si="44">SUMIFS($D$3:$D$113,$B$3:$B$113,$AK4,P$3:P$113, "&lt;&gt;")</f>
        <v>248</v>
      </c>
      <c r="AY4" s="3"/>
      <c r="BA4" s="4" t="s">
        <v>125</v>
      </c>
      <c r="BB4" s="12">
        <f>AVERAGEIF(BC4:BN4, "&lt;&gt;")</f>
        <v>209.54545454545453</v>
      </c>
      <c r="BC4" s="3">
        <f t="shared" ref="BC4:BC33" si="45">SUMIFS(F$3:F$113,$B$3:$B$113,$BA4,F$3:F$113,"&lt;&gt;")</f>
        <v>202</v>
      </c>
      <c r="BD4" s="3">
        <f t="shared" si="18"/>
        <v>222</v>
      </c>
      <c r="BE4" s="3">
        <f t="shared" si="18"/>
        <v>223</v>
      </c>
      <c r="BF4" s="3">
        <f t="shared" si="18"/>
        <v>199</v>
      </c>
      <c r="BG4" s="3">
        <f t="shared" si="18"/>
        <v>190</v>
      </c>
      <c r="BH4" s="3">
        <f t="shared" ref="BH4:BH67" si="46">SUMIFS(K$3:K$113,$B$3:$B$113,$BA4,K$3:K$113,"&lt;&gt;")</f>
        <v>204</v>
      </c>
      <c r="BI4" s="3">
        <f t="shared" ref="BI4:BI67" si="47">SUMIFS(L$3:L$113,$B$3:$B$113,$BA4,L$3:L$113,"&lt;&gt;")</f>
        <v>204</v>
      </c>
      <c r="BJ4" s="3">
        <f t="shared" ref="BJ4:BJ67" si="48">SUMIFS(M$3:M$113,$B$3:$B$113,$BA4,M$3:M$113,"&lt;&gt;")</f>
        <v>216</v>
      </c>
      <c r="BK4" s="3">
        <f t="shared" ref="BK4:BK67" si="49">SUMIFS(N$3:N$113,$B$3:$B$113,$BA4,N$3:N$113,"&lt;&gt;")</f>
        <v>198</v>
      </c>
      <c r="BL4" s="3">
        <f t="shared" ref="BL4:BL67" si="50">SUMIFS(O$3:O$113,$B$3:$B$113,$BA4,O$3:O$113,"&lt;&gt;")</f>
        <v>222</v>
      </c>
      <c r="BM4" s="3">
        <f t="shared" ref="BM4:BM67" si="51">SUMIFS(P$3:P$113,$B$3:$B$113,$BA4,P$3:P$113,"&lt;&gt;")</f>
        <v>225</v>
      </c>
      <c r="BN4" s="3"/>
      <c r="BO4" s="4"/>
      <c r="BP4" s="4" t="s">
        <v>125</v>
      </c>
      <c r="BQ4" s="9">
        <f t="shared" ref="BQ4:BQ45" si="52">BB4/AM4</f>
        <v>0.84494134897360695</v>
      </c>
      <c r="BR4" s="9">
        <f t="shared" ref="BR4:BR45" si="53">BC4/AN4</f>
        <v>0.81451612903225812</v>
      </c>
      <c r="BS4" s="9">
        <f t="shared" ref="BS4:BS45" si="54">BD4/AO4</f>
        <v>0.89516129032258063</v>
      </c>
      <c r="BT4" s="9">
        <f t="shared" ref="BT4:BT45" si="55">BE4/AP4</f>
        <v>0.89919354838709675</v>
      </c>
      <c r="BU4" s="9">
        <f t="shared" ref="BU4:BU45" si="56">BF4/AQ4</f>
        <v>0.80241935483870963</v>
      </c>
      <c r="BV4" s="9">
        <f t="shared" ref="BV4:BX45" si="57">BG4/AR4</f>
        <v>0.7661290322580645</v>
      </c>
      <c r="BW4" s="9">
        <f t="shared" si="57"/>
        <v>0.82258064516129037</v>
      </c>
      <c r="BX4" s="9">
        <f t="shared" si="57"/>
        <v>0.82258064516129037</v>
      </c>
      <c r="BY4" s="9">
        <f t="shared" ref="BY4:BY67" si="58">BJ4/AU4</f>
        <v>0.87096774193548387</v>
      </c>
      <c r="BZ4" s="9">
        <f t="shared" ref="BZ4:BZ67" si="59">BK4/AV4</f>
        <v>0.79838709677419351</v>
      </c>
      <c r="CA4" s="9">
        <f t="shared" ref="CA4:CA67" si="60">BL4/AW4</f>
        <v>0.89516129032258063</v>
      </c>
      <c r="CB4" s="9">
        <f t="shared" ref="CB4:CB67" si="61">BM4/AX4</f>
        <v>0.907258064516129</v>
      </c>
      <c r="CC4" s="9"/>
      <c r="CD4" s="7">
        <f>COUNTIF(BR4:CC4,"&gt;1")</f>
        <v>0</v>
      </c>
      <c r="CE4" s="10" t="s">
        <v>224</v>
      </c>
      <c r="CF4" s="7">
        <f t="shared" ref="CF4:CF67" si="62">COUNTIF(BR4:CC4,"&gt;.9")</f>
        <v>1</v>
      </c>
      <c r="CG4" s="11" t="s">
        <v>224</v>
      </c>
    </row>
    <row r="5" spans="1:85" ht="16" customHeight="1" x14ac:dyDescent="0.2">
      <c r="A5" s="3" t="s">
        <v>15</v>
      </c>
      <c r="B5" s="4" t="s">
        <v>125</v>
      </c>
      <c r="C5" s="3">
        <v>248</v>
      </c>
      <c r="D5" s="3">
        <v>248</v>
      </c>
      <c r="E5" s="3">
        <f t="shared" ref="E5:E68" si="63">AVERAGEIF(F5:J5,"&lt;&gt;")</f>
        <v>207.2</v>
      </c>
      <c r="F5" s="3">
        <v>202</v>
      </c>
      <c r="G5" s="3">
        <v>222</v>
      </c>
      <c r="H5" s="3">
        <v>223</v>
      </c>
      <c r="I5" s="3">
        <v>199</v>
      </c>
      <c r="J5" s="3">
        <v>190</v>
      </c>
      <c r="K5" s="3">
        <v>204</v>
      </c>
      <c r="L5" s="3">
        <v>204</v>
      </c>
      <c r="M5" s="3">
        <v>216</v>
      </c>
      <c r="N5" s="3">
        <v>198</v>
      </c>
      <c r="O5" s="3">
        <v>222</v>
      </c>
      <c r="P5" s="3">
        <v>225</v>
      </c>
      <c r="Q5" s="3"/>
      <c r="S5" s="8">
        <f t="shared" si="29"/>
        <v>0.84494134897360695</v>
      </c>
      <c r="T5" s="9">
        <f t="shared" si="0"/>
        <v>0.81451612903225812</v>
      </c>
      <c r="U5" s="9">
        <f t="shared" si="1"/>
        <v>0.89516129032258063</v>
      </c>
      <c r="V5" s="9">
        <f t="shared" si="2"/>
        <v>0.89919354838709675</v>
      </c>
      <c r="W5" s="9">
        <f t="shared" si="3"/>
        <v>0.80241935483870963</v>
      </c>
      <c r="X5" s="9">
        <f t="shared" si="4"/>
        <v>0.7661290322580645</v>
      </c>
      <c r="Y5" s="9">
        <f t="shared" si="5"/>
        <v>0.82258064516129037</v>
      </c>
      <c r="Z5" s="9">
        <f t="shared" si="6"/>
        <v>0.82258064516129037</v>
      </c>
      <c r="AA5" s="9">
        <f t="shared" si="7"/>
        <v>0.87096774193548387</v>
      </c>
      <c r="AB5" s="9">
        <f t="shared" si="8"/>
        <v>0.79838709677419351</v>
      </c>
      <c r="AC5" s="9">
        <f t="shared" si="9"/>
        <v>0.89516129032258063</v>
      </c>
      <c r="AD5" s="9">
        <f t="shared" si="10"/>
        <v>0.907258064516129</v>
      </c>
      <c r="AE5" s="9" t="str">
        <f t="shared" si="11"/>
        <v/>
      </c>
      <c r="AF5" s="7">
        <f t="shared" si="30"/>
        <v>0</v>
      </c>
      <c r="AG5" s="10" t="s">
        <v>224</v>
      </c>
      <c r="AH5" s="7">
        <f t="shared" si="31"/>
        <v>1</v>
      </c>
      <c r="AI5" s="11" t="str">
        <f t="shared" si="32"/>
        <v>Yes</v>
      </c>
      <c r="AK5" s="4" t="s">
        <v>126</v>
      </c>
      <c r="AL5" s="12">
        <f t="shared" si="12"/>
        <v>164</v>
      </c>
      <c r="AM5" s="12">
        <f>AVERAGEIF(AN5:AY5,"&lt;&gt;")</f>
        <v>164</v>
      </c>
      <c r="AN5" s="3">
        <f t="shared" si="34"/>
        <v>164</v>
      </c>
      <c r="AO5" s="3">
        <f t="shared" si="35"/>
        <v>164</v>
      </c>
      <c r="AP5" s="3">
        <f t="shared" si="36"/>
        <v>164</v>
      </c>
      <c r="AQ5" s="3">
        <f t="shared" si="37"/>
        <v>164</v>
      </c>
      <c r="AR5" s="3">
        <f t="shared" si="38"/>
        <v>164</v>
      </c>
      <c r="AS5" s="3">
        <f t="shared" si="39"/>
        <v>164</v>
      </c>
      <c r="AT5" s="3">
        <f t="shared" si="40"/>
        <v>164</v>
      </c>
      <c r="AU5" s="3">
        <f t="shared" si="41"/>
        <v>164</v>
      </c>
      <c r="AV5" s="3">
        <f t="shared" si="42"/>
        <v>164</v>
      </c>
      <c r="AW5" s="3">
        <f t="shared" si="43"/>
        <v>164</v>
      </c>
      <c r="AX5" s="3">
        <f t="shared" si="44"/>
        <v>164</v>
      </c>
      <c r="AY5" s="3"/>
      <c r="BA5" s="4" t="s">
        <v>126</v>
      </c>
      <c r="BB5" s="12">
        <f t="shared" ref="BB5:BB70" si="64">AVERAGEIF(BC5:BN5, "&lt;&gt;")</f>
        <v>76.181818181818187</v>
      </c>
      <c r="BC5" s="3">
        <f t="shared" si="45"/>
        <v>115</v>
      </c>
      <c r="BD5" s="3">
        <f t="shared" si="18"/>
        <v>103</v>
      </c>
      <c r="BE5" s="3">
        <f t="shared" si="18"/>
        <v>93</v>
      </c>
      <c r="BF5" s="3">
        <f t="shared" si="18"/>
        <v>83</v>
      </c>
      <c r="BG5" s="3">
        <f t="shared" si="18"/>
        <v>84</v>
      </c>
      <c r="BH5" s="3">
        <f t="shared" si="46"/>
        <v>73</v>
      </c>
      <c r="BI5" s="3">
        <f t="shared" si="47"/>
        <v>53</v>
      </c>
      <c r="BJ5" s="3">
        <f t="shared" si="48"/>
        <v>50</v>
      </c>
      <c r="BK5" s="3">
        <f t="shared" si="49"/>
        <v>56</v>
      </c>
      <c r="BL5" s="3">
        <f t="shared" si="50"/>
        <v>62</v>
      </c>
      <c r="BM5" s="3">
        <f t="shared" si="51"/>
        <v>66</v>
      </c>
      <c r="BN5" s="3"/>
      <c r="BO5" s="4"/>
      <c r="BP5" s="4" t="s">
        <v>126</v>
      </c>
      <c r="BQ5" s="9">
        <f>BB5/AM5</f>
        <v>0.46452328159645234</v>
      </c>
      <c r="BR5" s="9">
        <f t="shared" si="53"/>
        <v>0.70121951219512191</v>
      </c>
      <c r="BS5" s="9">
        <f t="shared" si="54"/>
        <v>0.62804878048780488</v>
      </c>
      <c r="BT5" s="9">
        <f t="shared" si="55"/>
        <v>0.56707317073170727</v>
      </c>
      <c r="BU5" s="9">
        <f t="shared" si="56"/>
        <v>0.50609756097560976</v>
      </c>
      <c r="BV5" s="9">
        <f t="shared" si="57"/>
        <v>0.51219512195121952</v>
      </c>
      <c r="BW5" s="9">
        <f t="shared" si="57"/>
        <v>0.4451219512195122</v>
      </c>
      <c r="BX5" s="9">
        <f t="shared" si="57"/>
        <v>0.32317073170731708</v>
      </c>
      <c r="BY5" s="9">
        <f t="shared" si="58"/>
        <v>0.3048780487804878</v>
      </c>
      <c r="BZ5" s="9">
        <f t="shared" si="59"/>
        <v>0.34146341463414637</v>
      </c>
      <c r="CA5" s="9">
        <f t="shared" si="60"/>
        <v>0.37804878048780488</v>
      </c>
      <c r="CB5" s="9">
        <f t="shared" si="61"/>
        <v>0.40243902439024393</v>
      </c>
      <c r="CC5" s="9"/>
      <c r="CD5" s="7">
        <f t="shared" ref="CD5:CD7" si="65">COUNTIF(BR5:CC5,"&gt;1")</f>
        <v>0</v>
      </c>
      <c r="CE5" s="10" t="s">
        <v>224</v>
      </c>
      <c r="CF5" s="7">
        <f t="shared" si="62"/>
        <v>0</v>
      </c>
      <c r="CG5" s="11" t="s">
        <v>224</v>
      </c>
    </row>
    <row r="6" spans="1:85" ht="16" customHeight="1" x14ac:dyDescent="0.2">
      <c r="A6" s="3" t="s">
        <v>16</v>
      </c>
      <c r="B6" s="4" t="s">
        <v>126</v>
      </c>
      <c r="C6" s="3">
        <v>164</v>
      </c>
      <c r="D6" s="3">
        <v>164</v>
      </c>
      <c r="E6" s="3">
        <f t="shared" si="63"/>
        <v>95.6</v>
      </c>
      <c r="F6" s="3">
        <v>115</v>
      </c>
      <c r="G6" s="3">
        <v>103</v>
      </c>
      <c r="H6" s="3">
        <v>93</v>
      </c>
      <c r="I6" s="3">
        <v>83</v>
      </c>
      <c r="J6" s="3">
        <v>84</v>
      </c>
      <c r="K6" s="3">
        <v>73</v>
      </c>
      <c r="L6" s="3">
        <v>53</v>
      </c>
      <c r="M6" s="3">
        <v>50</v>
      </c>
      <c r="N6" s="3">
        <v>56</v>
      </c>
      <c r="O6" s="3">
        <v>62</v>
      </c>
      <c r="P6" s="3">
        <v>66</v>
      </c>
      <c r="Q6" s="3"/>
      <c r="S6" s="8">
        <f t="shared" si="29"/>
        <v>0.46452328159645229</v>
      </c>
      <c r="T6" s="9">
        <f t="shared" si="0"/>
        <v>0.70121951219512191</v>
      </c>
      <c r="U6" s="9">
        <f t="shared" si="1"/>
        <v>0.62804878048780488</v>
      </c>
      <c r="V6" s="9">
        <f t="shared" si="2"/>
        <v>0.56707317073170727</v>
      </c>
      <c r="W6" s="9">
        <f t="shared" si="3"/>
        <v>0.50609756097560976</v>
      </c>
      <c r="X6" s="9">
        <f t="shared" si="4"/>
        <v>0.51219512195121952</v>
      </c>
      <c r="Y6" s="9">
        <f t="shared" si="5"/>
        <v>0.4451219512195122</v>
      </c>
      <c r="Z6" s="9">
        <f t="shared" si="6"/>
        <v>0.32317073170731708</v>
      </c>
      <c r="AA6" s="9">
        <f t="shared" si="7"/>
        <v>0.3048780487804878</v>
      </c>
      <c r="AB6" s="9">
        <f t="shared" si="8"/>
        <v>0.34146341463414637</v>
      </c>
      <c r="AC6" s="9">
        <f t="shared" si="9"/>
        <v>0.37804878048780488</v>
      </c>
      <c r="AD6" s="9">
        <f t="shared" si="10"/>
        <v>0.40243902439024393</v>
      </c>
      <c r="AE6" s="9" t="str">
        <f t="shared" si="11"/>
        <v/>
      </c>
      <c r="AF6" s="7">
        <f t="shared" si="30"/>
        <v>0</v>
      </c>
      <c r="AG6" s="10" t="s">
        <v>224</v>
      </c>
      <c r="AH6" s="7">
        <f t="shared" si="31"/>
        <v>0</v>
      </c>
      <c r="AI6" s="11" t="str">
        <f t="shared" si="32"/>
        <v>No</v>
      </c>
      <c r="AK6" s="4" t="s">
        <v>127</v>
      </c>
      <c r="AL6" s="12">
        <f t="shared" si="12"/>
        <v>79</v>
      </c>
      <c r="AM6" s="12">
        <f t="shared" si="33"/>
        <v>79</v>
      </c>
      <c r="AN6" s="3">
        <f t="shared" si="34"/>
        <v>79</v>
      </c>
      <c r="AO6" s="3">
        <f t="shared" si="35"/>
        <v>79</v>
      </c>
      <c r="AP6" s="3">
        <f t="shared" si="36"/>
        <v>79</v>
      </c>
      <c r="AQ6" s="3">
        <f t="shared" si="37"/>
        <v>79</v>
      </c>
      <c r="AR6" s="3">
        <f t="shared" si="38"/>
        <v>79</v>
      </c>
      <c r="AS6" s="3">
        <f t="shared" si="39"/>
        <v>79</v>
      </c>
      <c r="AT6" s="3">
        <f t="shared" si="40"/>
        <v>79</v>
      </c>
      <c r="AU6" s="3">
        <f t="shared" si="41"/>
        <v>79</v>
      </c>
      <c r="AV6" s="3">
        <f t="shared" si="42"/>
        <v>79</v>
      </c>
      <c r="AW6" s="3">
        <f t="shared" si="43"/>
        <v>79</v>
      </c>
      <c r="AX6" s="3">
        <f t="shared" si="44"/>
        <v>79</v>
      </c>
      <c r="AY6" s="3"/>
      <c r="BA6" s="4" t="s">
        <v>127</v>
      </c>
      <c r="BB6" s="12">
        <f t="shared" si="64"/>
        <v>23.272727272727273</v>
      </c>
      <c r="BC6" s="3">
        <f t="shared" si="45"/>
        <v>23</v>
      </c>
      <c r="BD6" s="3">
        <f t="shared" si="18"/>
        <v>25</v>
      </c>
      <c r="BE6" s="3">
        <f t="shared" si="18"/>
        <v>32</v>
      </c>
      <c r="BF6" s="3">
        <f t="shared" si="18"/>
        <v>28</v>
      </c>
      <c r="BG6" s="3">
        <f t="shared" si="18"/>
        <v>27</v>
      </c>
      <c r="BH6" s="3">
        <f t="shared" si="46"/>
        <v>26</v>
      </c>
      <c r="BI6" s="3">
        <f t="shared" si="47"/>
        <v>20</v>
      </c>
      <c r="BJ6" s="3">
        <f t="shared" si="48"/>
        <v>18</v>
      </c>
      <c r="BK6" s="3">
        <f t="shared" si="49"/>
        <v>18</v>
      </c>
      <c r="BL6" s="3">
        <f t="shared" si="50"/>
        <v>20</v>
      </c>
      <c r="BM6" s="3">
        <f t="shared" si="51"/>
        <v>19</v>
      </c>
      <c r="BN6" s="3"/>
      <c r="BO6" s="4"/>
      <c r="BP6" s="4" t="s">
        <v>127</v>
      </c>
      <c r="BQ6" s="9">
        <f t="shared" si="52"/>
        <v>0.29459148446490219</v>
      </c>
      <c r="BR6" s="9">
        <f t="shared" si="53"/>
        <v>0.29113924050632911</v>
      </c>
      <c r="BS6" s="9">
        <f t="shared" si="54"/>
        <v>0.31645569620253167</v>
      </c>
      <c r="BT6" s="9">
        <f t="shared" si="55"/>
        <v>0.4050632911392405</v>
      </c>
      <c r="BU6" s="9">
        <f t="shared" si="56"/>
        <v>0.35443037974683544</v>
      </c>
      <c r="BV6" s="9">
        <f t="shared" si="57"/>
        <v>0.34177215189873417</v>
      </c>
      <c r="BW6" s="9">
        <f t="shared" si="57"/>
        <v>0.32911392405063289</v>
      </c>
      <c r="BX6" s="9">
        <f t="shared" si="57"/>
        <v>0.25316455696202533</v>
      </c>
      <c r="BY6" s="9">
        <f t="shared" si="58"/>
        <v>0.22784810126582278</v>
      </c>
      <c r="BZ6" s="9">
        <f t="shared" si="59"/>
        <v>0.22784810126582278</v>
      </c>
      <c r="CA6" s="9">
        <f t="shared" si="60"/>
        <v>0.25316455696202533</v>
      </c>
      <c r="CB6" s="9">
        <f t="shared" si="61"/>
        <v>0.24050632911392406</v>
      </c>
      <c r="CC6" s="9"/>
      <c r="CD6" s="7">
        <f t="shared" si="65"/>
        <v>0</v>
      </c>
      <c r="CE6" s="10" t="s">
        <v>224</v>
      </c>
      <c r="CF6" s="7">
        <f t="shared" si="62"/>
        <v>0</v>
      </c>
      <c r="CG6" s="11" t="s">
        <v>224</v>
      </c>
    </row>
    <row r="7" spans="1:85" ht="16" customHeight="1" x14ac:dyDescent="0.2">
      <c r="A7" s="3" t="s">
        <v>17</v>
      </c>
      <c r="B7" s="4" t="s">
        <v>127</v>
      </c>
      <c r="C7" s="3">
        <v>79</v>
      </c>
      <c r="D7" s="3">
        <v>79</v>
      </c>
      <c r="E7" s="3">
        <f t="shared" si="63"/>
        <v>27</v>
      </c>
      <c r="F7" s="3">
        <v>23</v>
      </c>
      <c r="G7" s="3">
        <v>25</v>
      </c>
      <c r="H7" s="3">
        <v>32</v>
      </c>
      <c r="I7" s="3">
        <v>28</v>
      </c>
      <c r="J7" s="3">
        <v>27</v>
      </c>
      <c r="K7" s="3">
        <v>26</v>
      </c>
      <c r="L7" s="3">
        <v>20</v>
      </c>
      <c r="M7" s="3">
        <v>18</v>
      </c>
      <c r="N7" s="3">
        <v>18</v>
      </c>
      <c r="O7" s="3">
        <v>20</v>
      </c>
      <c r="P7" s="3">
        <v>19</v>
      </c>
      <c r="Q7" s="3"/>
      <c r="S7" s="8">
        <f t="shared" si="29"/>
        <v>0.29459148446490219</v>
      </c>
      <c r="T7" s="9">
        <f t="shared" si="0"/>
        <v>0.29113924050632911</v>
      </c>
      <c r="U7" s="9">
        <f t="shared" si="1"/>
        <v>0.31645569620253167</v>
      </c>
      <c r="V7" s="9">
        <f t="shared" si="2"/>
        <v>0.4050632911392405</v>
      </c>
      <c r="W7" s="9">
        <f t="shared" si="3"/>
        <v>0.35443037974683544</v>
      </c>
      <c r="X7" s="9">
        <f t="shared" si="4"/>
        <v>0.34177215189873417</v>
      </c>
      <c r="Y7" s="9">
        <f t="shared" si="5"/>
        <v>0.32911392405063289</v>
      </c>
      <c r="Z7" s="9">
        <f t="shared" si="6"/>
        <v>0.25316455696202533</v>
      </c>
      <c r="AA7" s="9">
        <f t="shared" si="7"/>
        <v>0.22784810126582278</v>
      </c>
      <c r="AB7" s="9">
        <f t="shared" si="8"/>
        <v>0.22784810126582278</v>
      </c>
      <c r="AC7" s="9">
        <f t="shared" si="9"/>
        <v>0.25316455696202533</v>
      </c>
      <c r="AD7" s="9">
        <f t="shared" si="10"/>
        <v>0.24050632911392406</v>
      </c>
      <c r="AE7" s="9" t="str">
        <f t="shared" si="11"/>
        <v/>
      </c>
      <c r="AF7" s="7">
        <f t="shared" si="30"/>
        <v>0</v>
      </c>
      <c r="AG7" s="10" t="s">
        <v>224</v>
      </c>
      <c r="AH7" s="7">
        <f t="shared" si="31"/>
        <v>0</v>
      </c>
      <c r="AI7" s="11" t="str">
        <f t="shared" si="32"/>
        <v>No</v>
      </c>
      <c r="AK7" s="4" t="s">
        <v>128</v>
      </c>
      <c r="AL7" s="12">
        <f t="shared" si="12"/>
        <v>59</v>
      </c>
      <c r="AM7" s="12">
        <f t="shared" si="33"/>
        <v>53.636363636363633</v>
      </c>
      <c r="AN7" s="3">
        <f t="shared" si="34"/>
        <v>59</v>
      </c>
      <c r="AO7" s="3">
        <f t="shared" si="35"/>
        <v>59</v>
      </c>
      <c r="AP7" s="3">
        <f t="shared" si="36"/>
        <v>59</v>
      </c>
      <c r="AQ7" s="3">
        <f t="shared" si="37"/>
        <v>59</v>
      </c>
      <c r="AR7" s="3">
        <f t="shared" si="38"/>
        <v>59</v>
      </c>
      <c r="AS7" s="3">
        <f t="shared" si="39"/>
        <v>59</v>
      </c>
      <c r="AT7" s="3">
        <f t="shared" si="40"/>
        <v>59</v>
      </c>
      <c r="AU7" s="3">
        <f t="shared" si="41"/>
        <v>59</v>
      </c>
      <c r="AV7" s="3">
        <f t="shared" si="42"/>
        <v>59</v>
      </c>
      <c r="AW7" s="3">
        <f t="shared" si="43"/>
        <v>59</v>
      </c>
      <c r="AX7" s="3">
        <f t="shared" si="44"/>
        <v>0</v>
      </c>
      <c r="AY7" s="3"/>
      <c r="BA7" s="4" t="s">
        <v>128</v>
      </c>
      <c r="BB7" s="12">
        <f t="shared" si="64"/>
        <v>50.1</v>
      </c>
      <c r="BC7" s="3">
        <f t="shared" si="45"/>
        <v>58</v>
      </c>
      <c r="BD7" s="3">
        <f t="shared" si="18"/>
        <v>53</v>
      </c>
      <c r="BE7" s="3">
        <f t="shared" si="18"/>
        <v>45</v>
      </c>
      <c r="BF7" s="3">
        <f t="shared" si="18"/>
        <v>41</v>
      </c>
      <c r="BG7" s="3">
        <f t="shared" si="18"/>
        <v>46</v>
      </c>
      <c r="BH7" s="3">
        <f t="shared" si="46"/>
        <v>47</v>
      </c>
      <c r="BI7" s="3">
        <f t="shared" si="47"/>
        <v>50</v>
      </c>
      <c r="BJ7" s="3">
        <f t="shared" si="48"/>
        <v>54</v>
      </c>
      <c r="BK7" s="3">
        <f t="shared" si="49"/>
        <v>53</v>
      </c>
      <c r="BL7" s="3">
        <f t="shared" si="50"/>
        <v>54</v>
      </c>
      <c r="BM7" s="3" t="s">
        <v>241</v>
      </c>
      <c r="BN7" s="3"/>
      <c r="BO7" s="4"/>
      <c r="BP7" s="4" t="s">
        <v>128</v>
      </c>
      <c r="BQ7" s="9">
        <f t="shared" si="52"/>
        <v>0.93406779661016959</v>
      </c>
      <c r="BR7" s="9">
        <f t="shared" si="53"/>
        <v>0.98305084745762716</v>
      </c>
      <c r="BS7" s="9">
        <f t="shared" si="54"/>
        <v>0.89830508474576276</v>
      </c>
      <c r="BT7" s="9">
        <f t="shared" si="55"/>
        <v>0.76271186440677963</v>
      </c>
      <c r="BU7" s="9">
        <f t="shared" si="56"/>
        <v>0.69491525423728817</v>
      </c>
      <c r="BV7" s="9">
        <f t="shared" si="57"/>
        <v>0.77966101694915257</v>
      </c>
      <c r="BW7" s="9">
        <f t="shared" si="57"/>
        <v>0.79661016949152541</v>
      </c>
      <c r="BX7" s="9">
        <f t="shared" si="57"/>
        <v>0.84745762711864403</v>
      </c>
      <c r="BY7" s="9">
        <f t="shared" si="58"/>
        <v>0.9152542372881356</v>
      </c>
      <c r="BZ7" s="9">
        <f t="shared" si="59"/>
        <v>0.89830508474576276</v>
      </c>
      <c r="CA7" s="9">
        <f t="shared" si="60"/>
        <v>0.9152542372881356</v>
      </c>
      <c r="CB7" s="9" t="s">
        <v>241</v>
      </c>
      <c r="CC7" s="9"/>
      <c r="CD7" s="7">
        <f t="shared" si="65"/>
        <v>0</v>
      </c>
      <c r="CE7" s="10" t="s">
        <v>223</v>
      </c>
      <c r="CF7" s="7">
        <f t="shared" si="62"/>
        <v>3</v>
      </c>
      <c r="CG7" s="11" t="s">
        <v>223</v>
      </c>
    </row>
    <row r="8" spans="1:85" ht="16" customHeight="1" x14ac:dyDescent="0.2">
      <c r="A8" s="3" t="s">
        <v>18</v>
      </c>
      <c r="B8" s="4" t="s">
        <v>128</v>
      </c>
      <c r="C8" s="3">
        <v>59</v>
      </c>
      <c r="D8" s="3">
        <v>59</v>
      </c>
      <c r="E8" s="3">
        <f t="shared" si="63"/>
        <v>48.6</v>
      </c>
      <c r="F8" s="3">
        <v>58</v>
      </c>
      <c r="G8" s="3">
        <v>53</v>
      </c>
      <c r="H8" s="3">
        <v>45</v>
      </c>
      <c r="I8" s="3">
        <v>41</v>
      </c>
      <c r="J8" s="3">
        <v>46</v>
      </c>
      <c r="K8" s="3">
        <v>47</v>
      </c>
      <c r="L8" s="3">
        <v>50</v>
      </c>
      <c r="M8" s="3">
        <v>54</v>
      </c>
      <c r="N8" s="3">
        <v>53</v>
      </c>
      <c r="O8" s="3">
        <v>54</v>
      </c>
      <c r="P8" s="3"/>
      <c r="Q8" s="3">
        <v>49</v>
      </c>
      <c r="S8" s="8">
        <f t="shared" si="29"/>
        <v>0.84745762711864403</v>
      </c>
      <c r="T8" s="9">
        <f t="shared" si="0"/>
        <v>0.98305084745762716</v>
      </c>
      <c r="U8" s="9">
        <f t="shared" si="1"/>
        <v>0.89830508474576276</v>
      </c>
      <c r="V8" s="9">
        <f t="shared" si="2"/>
        <v>0.76271186440677963</v>
      </c>
      <c r="W8" s="9">
        <f t="shared" si="3"/>
        <v>0.69491525423728817</v>
      </c>
      <c r="X8" s="9">
        <f t="shared" si="4"/>
        <v>0.77966101694915257</v>
      </c>
      <c r="Y8" s="9">
        <f t="shared" si="5"/>
        <v>0.79661016949152541</v>
      </c>
      <c r="Z8" s="9">
        <f t="shared" si="6"/>
        <v>0.84745762711864403</v>
      </c>
      <c r="AA8" s="9">
        <f t="shared" si="7"/>
        <v>0.9152542372881356</v>
      </c>
      <c r="AB8" s="9">
        <f t="shared" si="8"/>
        <v>0.89830508474576276</v>
      </c>
      <c r="AC8" s="9">
        <f t="shared" si="9"/>
        <v>0.9152542372881356</v>
      </c>
      <c r="AD8" s="9" t="str">
        <f t="shared" si="10"/>
        <v/>
      </c>
      <c r="AE8" s="9">
        <f t="shared" si="11"/>
        <v>0.83050847457627119</v>
      </c>
      <c r="AF8" s="7">
        <f>COUNTIF(T8:AE8,"&gt;1")</f>
        <v>0</v>
      </c>
      <c r="AG8" s="10" t="s">
        <v>223</v>
      </c>
      <c r="AH8" s="7">
        <f t="shared" si="31"/>
        <v>3</v>
      </c>
      <c r="AI8" s="11" t="str">
        <f t="shared" si="32"/>
        <v>Yes</v>
      </c>
      <c r="AK8" s="4" t="s">
        <v>129</v>
      </c>
      <c r="AL8" s="12">
        <f t="shared" si="12"/>
        <v>165</v>
      </c>
      <c r="AM8" s="12">
        <f t="shared" si="33"/>
        <v>165</v>
      </c>
      <c r="AN8" s="3">
        <f t="shared" si="34"/>
        <v>165</v>
      </c>
      <c r="AO8" s="3">
        <f t="shared" si="35"/>
        <v>165</v>
      </c>
      <c r="AP8" s="3">
        <f t="shared" si="36"/>
        <v>165</v>
      </c>
      <c r="AQ8" s="3">
        <f t="shared" si="37"/>
        <v>165</v>
      </c>
      <c r="AR8" s="3">
        <f t="shared" si="38"/>
        <v>165</v>
      </c>
      <c r="AS8" s="3">
        <f t="shared" si="39"/>
        <v>165</v>
      </c>
      <c r="AT8" s="3">
        <f t="shared" si="40"/>
        <v>165</v>
      </c>
      <c r="AU8" s="3">
        <f t="shared" si="41"/>
        <v>165</v>
      </c>
      <c r="AV8" s="3">
        <f t="shared" si="42"/>
        <v>165</v>
      </c>
      <c r="AW8" s="3">
        <f t="shared" si="43"/>
        <v>165</v>
      </c>
      <c r="AX8" s="3">
        <f t="shared" si="44"/>
        <v>165</v>
      </c>
      <c r="AY8" s="3"/>
      <c r="BA8" s="4" t="s">
        <v>129</v>
      </c>
      <c r="BB8" s="12">
        <f>AVERAGEIF(BC8:BN8, "&lt;&gt;")</f>
        <v>100.45454545454545</v>
      </c>
      <c r="BC8" s="3">
        <f t="shared" si="45"/>
        <v>113</v>
      </c>
      <c r="BD8" s="3">
        <f t="shared" si="18"/>
        <v>137</v>
      </c>
      <c r="BE8" s="3">
        <f t="shared" si="18"/>
        <v>128</v>
      </c>
      <c r="BF8" s="3">
        <f t="shared" si="18"/>
        <v>103</v>
      </c>
      <c r="BG8" s="3">
        <f t="shared" si="18"/>
        <v>93</v>
      </c>
      <c r="BH8" s="3">
        <f t="shared" si="46"/>
        <v>79</v>
      </c>
      <c r="BI8" s="3">
        <f t="shared" si="47"/>
        <v>75</v>
      </c>
      <c r="BJ8" s="3">
        <f t="shared" si="48"/>
        <v>89</v>
      </c>
      <c r="BK8" s="3">
        <f t="shared" si="49"/>
        <v>99</v>
      </c>
      <c r="BL8" s="3">
        <f t="shared" si="50"/>
        <v>98</v>
      </c>
      <c r="BM8" s="3">
        <f t="shared" si="51"/>
        <v>91</v>
      </c>
      <c r="BN8" s="3"/>
      <c r="BO8" s="4"/>
      <c r="BP8" s="4" t="s">
        <v>129</v>
      </c>
      <c r="BQ8" s="9">
        <f t="shared" si="52"/>
        <v>0.60881542699724522</v>
      </c>
      <c r="BR8" s="9">
        <f t="shared" si="53"/>
        <v>0.68484848484848482</v>
      </c>
      <c r="BS8" s="9">
        <f t="shared" si="54"/>
        <v>0.83030303030303032</v>
      </c>
      <c r="BT8" s="9">
        <f t="shared" si="55"/>
        <v>0.77575757575757576</v>
      </c>
      <c r="BU8" s="9">
        <f t="shared" si="56"/>
        <v>0.62424242424242427</v>
      </c>
      <c r="BV8" s="9">
        <f t="shared" si="57"/>
        <v>0.5636363636363636</v>
      </c>
      <c r="BW8" s="9">
        <f t="shared" si="57"/>
        <v>0.47878787878787876</v>
      </c>
      <c r="BX8" s="9">
        <f t="shared" si="57"/>
        <v>0.45454545454545453</v>
      </c>
      <c r="BY8" s="9">
        <f t="shared" si="58"/>
        <v>0.53939393939393943</v>
      </c>
      <c r="BZ8" s="9">
        <f t="shared" si="59"/>
        <v>0.6</v>
      </c>
      <c r="CA8" s="9">
        <f t="shared" si="60"/>
        <v>0.59393939393939399</v>
      </c>
      <c r="CB8" s="9">
        <f t="shared" si="61"/>
        <v>0.55151515151515151</v>
      </c>
      <c r="CC8" s="9"/>
      <c r="CD8" s="7">
        <f>COUNTIF(BR8:CC8,"&gt;1")</f>
        <v>0</v>
      </c>
      <c r="CE8" s="10" t="s">
        <v>224</v>
      </c>
      <c r="CF8" s="7">
        <f t="shared" si="62"/>
        <v>0</v>
      </c>
      <c r="CG8" s="11" t="s">
        <v>224</v>
      </c>
    </row>
    <row r="9" spans="1:85" ht="16" customHeight="1" x14ac:dyDescent="0.2">
      <c r="A9" s="3" t="s">
        <v>19</v>
      </c>
      <c r="B9" s="4" t="s">
        <v>129</v>
      </c>
      <c r="C9" s="3">
        <v>165</v>
      </c>
      <c r="D9" s="3">
        <v>165</v>
      </c>
      <c r="E9" s="3">
        <f t="shared" si="63"/>
        <v>114.8</v>
      </c>
      <c r="F9" s="3">
        <v>113</v>
      </c>
      <c r="G9" s="3">
        <v>137</v>
      </c>
      <c r="H9" s="3">
        <v>128</v>
      </c>
      <c r="I9" s="3">
        <v>103</v>
      </c>
      <c r="J9" s="3">
        <v>93</v>
      </c>
      <c r="K9" s="3">
        <v>79</v>
      </c>
      <c r="L9" s="3">
        <v>75</v>
      </c>
      <c r="M9" s="3">
        <v>89</v>
      </c>
      <c r="N9" s="3">
        <v>99</v>
      </c>
      <c r="O9" s="3">
        <v>98</v>
      </c>
      <c r="P9" s="3">
        <v>91</v>
      </c>
      <c r="Q9" s="3">
        <v>79</v>
      </c>
      <c r="S9" s="8">
        <f t="shared" si="29"/>
        <v>0.59797979797979783</v>
      </c>
      <c r="T9" s="9">
        <f t="shared" si="0"/>
        <v>0.68484848484848482</v>
      </c>
      <c r="U9" s="9">
        <f t="shared" si="1"/>
        <v>0.83030303030303032</v>
      </c>
      <c r="V9" s="9">
        <f t="shared" si="2"/>
        <v>0.77575757575757576</v>
      </c>
      <c r="W9" s="9">
        <f t="shared" si="3"/>
        <v>0.62424242424242427</v>
      </c>
      <c r="X9" s="9">
        <f t="shared" si="4"/>
        <v>0.5636363636363636</v>
      </c>
      <c r="Y9" s="9">
        <f t="shared" si="5"/>
        <v>0.47878787878787876</v>
      </c>
      <c r="Z9" s="9">
        <f t="shared" si="6"/>
        <v>0.45454545454545453</v>
      </c>
      <c r="AA9" s="9">
        <f t="shared" si="7"/>
        <v>0.53939393939393943</v>
      </c>
      <c r="AB9" s="9">
        <f t="shared" si="8"/>
        <v>0.6</v>
      </c>
      <c r="AC9" s="9">
        <f t="shared" si="9"/>
        <v>0.59393939393939399</v>
      </c>
      <c r="AD9" s="9">
        <f t="shared" si="10"/>
        <v>0.55151515151515151</v>
      </c>
      <c r="AE9" s="9">
        <f t="shared" si="11"/>
        <v>0.47878787878787876</v>
      </c>
      <c r="AF9" s="7">
        <f t="shared" si="30"/>
        <v>0</v>
      </c>
      <c r="AG9" s="10" t="s">
        <v>224</v>
      </c>
      <c r="AH9" s="7">
        <f t="shared" si="31"/>
        <v>0</v>
      </c>
      <c r="AI9" s="11" t="str">
        <f t="shared" si="32"/>
        <v>No</v>
      </c>
      <c r="AK9" s="4" t="s">
        <v>130</v>
      </c>
      <c r="AL9" s="12">
        <f t="shared" si="12"/>
        <v>62</v>
      </c>
      <c r="AM9" s="12">
        <f t="shared" si="33"/>
        <v>62</v>
      </c>
      <c r="AN9" s="3">
        <f t="shared" si="34"/>
        <v>62</v>
      </c>
      <c r="AO9" s="3">
        <f t="shared" si="35"/>
        <v>62</v>
      </c>
      <c r="AP9" s="3">
        <f t="shared" si="36"/>
        <v>62</v>
      </c>
      <c r="AQ9" s="3">
        <f t="shared" si="37"/>
        <v>62</v>
      </c>
      <c r="AR9" s="3">
        <f t="shared" si="38"/>
        <v>62</v>
      </c>
      <c r="AS9" s="3">
        <f t="shared" si="39"/>
        <v>62</v>
      </c>
      <c r="AT9" s="3">
        <f t="shared" si="40"/>
        <v>62</v>
      </c>
      <c r="AU9" s="3">
        <f t="shared" si="41"/>
        <v>62</v>
      </c>
      <c r="AV9" s="3">
        <f t="shared" si="42"/>
        <v>62</v>
      </c>
      <c r="AW9" s="3">
        <f t="shared" si="43"/>
        <v>62</v>
      </c>
      <c r="AX9" s="3">
        <f t="shared" si="44"/>
        <v>62</v>
      </c>
      <c r="AY9" s="3"/>
      <c r="BA9" s="4" t="s">
        <v>130</v>
      </c>
      <c r="BB9" s="12">
        <f t="shared" si="64"/>
        <v>42.636363636363633</v>
      </c>
      <c r="BC9" s="3">
        <f t="shared" si="45"/>
        <v>94</v>
      </c>
      <c r="BD9" s="3">
        <f t="shared" si="18"/>
        <v>43</v>
      </c>
      <c r="BE9" s="3">
        <f t="shared" si="18"/>
        <v>43</v>
      </c>
      <c r="BF9" s="3">
        <f t="shared" si="18"/>
        <v>34</v>
      </c>
      <c r="BG9" s="3">
        <f t="shared" si="18"/>
        <v>32</v>
      </c>
      <c r="BH9" s="3">
        <f t="shared" si="46"/>
        <v>24</v>
      </c>
      <c r="BI9" s="3">
        <f t="shared" si="47"/>
        <v>31</v>
      </c>
      <c r="BJ9" s="3">
        <f t="shared" si="48"/>
        <v>33</v>
      </c>
      <c r="BK9" s="3">
        <f t="shared" si="49"/>
        <v>57</v>
      </c>
      <c r="BL9" s="3">
        <f t="shared" si="50"/>
        <v>30</v>
      </c>
      <c r="BM9" s="3">
        <f t="shared" si="51"/>
        <v>48</v>
      </c>
      <c r="BN9" s="3"/>
      <c r="BO9" s="4"/>
      <c r="BP9" s="4" t="s">
        <v>130</v>
      </c>
      <c r="BQ9" s="9">
        <f t="shared" si="52"/>
        <v>0.68768328445747795</v>
      </c>
      <c r="BR9" s="9">
        <f t="shared" si="53"/>
        <v>1.5161290322580645</v>
      </c>
      <c r="BS9" s="9">
        <f t="shared" si="54"/>
        <v>0.69354838709677424</v>
      </c>
      <c r="BT9" s="9">
        <f t="shared" si="55"/>
        <v>0.69354838709677424</v>
      </c>
      <c r="BU9" s="9">
        <f t="shared" si="56"/>
        <v>0.54838709677419351</v>
      </c>
      <c r="BV9" s="9">
        <f t="shared" si="57"/>
        <v>0.5161290322580645</v>
      </c>
      <c r="BW9" s="9">
        <f t="shared" si="57"/>
        <v>0.38709677419354838</v>
      </c>
      <c r="BX9" s="9">
        <f t="shared" si="57"/>
        <v>0.5</v>
      </c>
      <c r="BY9" s="9">
        <f t="shared" si="58"/>
        <v>0.532258064516129</v>
      </c>
      <c r="BZ9" s="9">
        <f t="shared" si="59"/>
        <v>0.91935483870967738</v>
      </c>
      <c r="CA9" s="9">
        <f t="shared" si="60"/>
        <v>0.4838709677419355</v>
      </c>
      <c r="CB9" s="9">
        <f t="shared" si="61"/>
        <v>0.77419354838709675</v>
      </c>
      <c r="CC9" s="9"/>
      <c r="CD9" s="7">
        <f t="shared" ref="CD9:CD72" si="66">COUNTIF(BR9:CC9,"&gt;1")</f>
        <v>1</v>
      </c>
      <c r="CE9" s="10" t="s">
        <v>223</v>
      </c>
      <c r="CF9" s="7">
        <f t="shared" si="62"/>
        <v>2</v>
      </c>
      <c r="CG9" s="11" t="s">
        <v>223</v>
      </c>
    </row>
    <row r="10" spans="1:85" ht="16" customHeight="1" x14ac:dyDescent="0.2">
      <c r="A10" s="3" t="s">
        <v>20</v>
      </c>
      <c r="B10" s="4" t="s">
        <v>130</v>
      </c>
      <c r="C10" s="3">
        <v>62</v>
      </c>
      <c r="D10" s="3">
        <v>62</v>
      </c>
      <c r="E10" s="3">
        <f t="shared" si="63"/>
        <v>49.2</v>
      </c>
      <c r="F10" s="3">
        <v>94</v>
      </c>
      <c r="G10" s="3">
        <v>43</v>
      </c>
      <c r="H10" s="3">
        <v>43</v>
      </c>
      <c r="I10" s="3">
        <v>34</v>
      </c>
      <c r="J10" s="3">
        <v>32</v>
      </c>
      <c r="K10" s="3">
        <v>24</v>
      </c>
      <c r="L10" s="3">
        <v>31</v>
      </c>
      <c r="M10" s="3">
        <v>33</v>
      </c>
      <c r="N10" s="3">
        <v>57</v>
      </c>
      <c r="O10" s="3">
        <v>30</v>
      </c>
      <c r="P10" s="3">
        <v>48</v>
      </c>
      <c r="Q10" s="3">
        <v>27</v>
      </c>
      <c r="S10" s="8">
        <f t="shared" si="29"/>
        <v>0.66666666666666663</v>
      </c>
      <c r="T10" s="9">
        <f t="shared" si="0"/>
        <v>1.5161290322580645</v>
      </c>
      <c r="U10" s="9">
        <f t="shared" si="1"/>
        <v>0.69354838709677424</v>
      </c>
      <c r="V10" s="9">
        <f t="shared" si="2"/>
        <v>0.69354838709677424</v>
      </c>
      <c r="W10" s="9">
        <f t="shared" si="3"/>
        <v>0.54838709677419351</v>
      </c>
      <c r="X10" s="9">
        <f t="shared" si="4"/>
        <v>0.5161290322580645</v>
      </c>
      <c r="Y10" s="9">
        <f t="shared" si="5"/>
        <v>0.38709677419354838</v>
      </c>
      <c r="Z10" s="9">
        <f t="shared" si="6"/>
        <v>0.5</v>
      </c>
      <c r="AA10" s="9">
        <f t="shared" si="7"/>
        <v>0.532258064516129</v>
      </c>
      <c r="AB10" s="9">
        <f t="shared" si="8"/>
        <v>0.91935483870967738</v>
      </c>
      <c r="AC10" s="9">
        <f t="shared" si="9"/>
        <v>0.4838709677419355</v>
      </c>
      <c r="AD10" s="9">
        <f t="shared" si="10"/>
        <v>0.77419354838709675</v>
      </c>
      <c r="AE10" s="9">
        <f t="shared" si="11"/>
        <v>0.43548387096774194</v>
      </c>
      <c r="AF10" s="7">
        <f t="shared" si="30"/>
        <v>1</v>
      </c>
      <c r="AG10" s="10" t="s">
        <v>223</v>
      </c>
      <c r="AH10" s="7">
        <f t="shared" si="31"/>
        <v>2</v>
      </c>
      <c r="AI10" s="11" t="str">
        <f t="shared" si="32"/>
        <v>Yes</v>
      </c>
      <c r="AK10" s="4" t="s">
        <v>132</v>
      </c>
      <c r="AL10" s="12">
        <f t="shared" si="12"/>
        <v>85</v>
      </c>
      <c r="AM10" s="12">
        <f>AVERAGEIF(AN10:AY10,"&lt;&gt;")</f>
        <v>69.545454545454547</v>
      </c>
      <c r="AN10" s="3">
        <f t="shared" si="34"/>
        <v>85</v>
      </c>
      <c r="AO10" s="3">
        <f t="shared" si="35"/>
        <v>85</v>
      </c>
      <c r="AP10" s="3">
        <f t="shared" si="36"/>
        <v>85</v>
      </c>
      <c r="AQ10" s="3">
        <f t="shared" si="37"/>
        <v>85</v>
      </c>
      <c r="AR10" s="3">
        <f t="shared" si="38"/>
        <v>85</v>
      </c>
      <c r="AS10" s="3">
        <f t="shared" si="39"/>
        <v>85</v>
      </c>
      <c r="AT10" s="3">
        <v>0</v>
      </c>
      <c r="AU10" s="3">
        <v>0</v>
      </c>
      <c r="AV10" s="3">
        <f t="shared" si="42"/>
        <v>85</v>
      </c>
      <c r="AW10" s="3">
        <f t="shared" si="43"/>
        <v>85</v>
      </c>
      <c r="AX10" s="3">
        <f t="shared" si="44"/>
        <v>85</v>
      </c>
      <c r="AY10" s="3"/>
      <c r="BA10" s="4" t="s">
        <v>132</v>
      </c>
      <c r="BB10" s="12">
        <f t="shared" si="64"/>
        <v>27.222222222222221</v>
      </c>
      <c r="BC10" s="3">
        <f t="shared" si="45"/>
        <v>39</v>
      </c>
      <c r="BD10" s="3">
        <f t="shared" si="18"/>
        <v>42</v>
      </c>
      <c r="BE10" s="3">
        <f t="shared" si="18"/>
        <v>37</v>
      </c>
      <c r="BF10" s="3">
        <f t="shared" si="18"/>
        <v>1</v>
      </c>
      <c r="BG10" s="3">
        <f t="shared" si="18"/>
        <v>2</v>
      </c>
      <c r="BH10" s="3">
        <f t="shared" si="46"/>
        <v>3</v>
      </c>
      <c r="BI10" s="3" t="s">
        <v>239</v>
      </c>
      <c r="BJ10" s="3" t="s">
        <v>239</v>
      </c>
      <c r="BK10" s="3">
        <f t="shared" si="49"/>
        <v>35</v>
      </c>
      <c r="BL10" s="3">
        <f t="shared" si="50"/>
        <v>45</v>
      </c>
      <c r="BM10" s="3">
        <f t="shared" si="51"/>
        <v>41</v>
      </c>
      <c r="BN10" s="3"/>
      <c r="BO10" s="4"/>
      <c r="BP10" s="4" t="s">
        <v>132</v>
      </c>
      <c r="BQ10" s="9">
        <f t="shared" si="52"/>
        <v>0.3914306463326071</v>
      </c>
      <c r="BR10" s="9">
        <f t="shared" si="53"/>
        <v>0.45882352941176469</v>
      </c>
      <c r="BS10" s="9">
        <f t="shared" si="54"/>
        <v>0.49411764705882355</v>
      </c>
      <c r="BT10" s="9">
        <f t="shared" si="55"/>
        <v>0.43529411764705883</v>
      </c>
      <c r="BU10" s="9">
        <f t="shared" si="56"/>
        <v>1.1764705882352941E-2</v>
      </c>
      <c r="BV10" s="9">
        <f t="shared" si="57"/>
        <v>2.3529411764705882E-2</v>
      </c>
      <c r="BW10" s="9">
        <f t="shared" si="57"/>
        <v>3.5294117647058823E-2</v>
      </c>
      <c r="BX10" s="9">
        <v>0</v>
      </c>
      <c r="BY10" s="9">
        <v>0</v>
      </c>
      <c r="BZ10" s="9">
        <f t="shared" si="59"/>
        <v>0.41176470588235292</v>
      </c>
      <c r="CA10" s="9">
        <f t="shared" si="60"/>
        <v>0.52941176470588236</v>
      </c>
      <c r="CB10" s="9">
        <f t="shared" si="61"/>
        <v>0.4823529411764706</v>
      </c>
      <c r="CC10" s="9"/>
      <c r="CD10" s="7">
        <f t="shared" si="66"/>
        <v>0</v>
      </c>
      <c r="CE10" s="10" t="s">
        <v>224</v>
      </c>
      <c r="CF10" s="7">
        <f t="shared" si="62"/>
        <v>0</v>
      </c>
      <c r="CG10" s="11" t="s">
        <v>224</v>
      </c>
    </row>
    <row r="11" spans="1:85" ht="16" customHeight="1" x14ac:dyDescent="0.2">
      <c r="A11" s="3" t="s">
        <v>21</v>
      </c>
      <c r="B11" s="4" t="s">
        <v>132</v>
      </c>
      <c r="C11" s="3"/>
      <c r="D11" s="3">
        <v>85</v>
      </c>
      <c r="E11" s="3">
        <f t="shared" si="63"/>
        <v>24.2</v>
      </c>
      <c r="F11" s="3">
        <v>39</v>
      </c>
      <c r="G11" s="3">
        <v>42</v>
      </c>
      <c r="H11" s="3">
        <v>37</v>
      </c>
      <c r="I11" s="3">
        <v>1</v>
      </c>
      <c r="J11" s="3">
        <v>2</v>
      </c>
      <c r="K11" s="3">
        <v>3</v>
      </c>
      <c r="L11" s="3">
        <v>0</v>
      </c>
      <c r="M11" s="3">
        <v>0</v>
      </c>
      <c r="N11" s="3">
        <v>35</v>
      </c>
      <c r="O11" s="3">
        <v>45</v>
      </c>
      <c r="P11" s="3">
        <v>41</v>
      </c>
      <c r="Q11" s="3">
        <v>39</v>
      </c>
      <c r="S11" s="8">
        <f t="shared" si="29"/>
        <v>0.27843137254901962</v>
      </c>
      <c r="T11" s="9">
        <f t="shared" si="0"/>
        <v>0.45882352941176469</v>
      </c>
      <c r="U11" s="9">
        <f t="shared" si="1"/>
        <v>0.49411764705882355</v>
      </c>
      <c r="V11" s="9">
        <f t="shared" si="2"/>
        <v>0.43529411764705883</v>
      </c>
      <c r="W11" s="9">
        <f t="shared" si="3"/>
        <v>1.1764705882352941E-2</v>
      </c>
      <c r="X11" s="9">
        <f t="shared" si="4"/>
        <v>2.3529411764705882E-2</v>
      </c>
      <c r="Y11" s="9">
        <f t="shared" si="5"/>
        <v>3.5294117647058823E-2</v>
      </c>
      <c r="Z11" s="9">
        <f t="shared" si="6"/>
        <v>0</v>
      </c>
      <c r="AA11" s="9">
        <f t="shared" si="7"/>
        <v>0</v>
      </c>
      <c r="AB11" s="9">
        <f t="shared" si="8"/>
        <v>0.41176470588235292</v>
      </c>
      <c r="AC11" s="9">
        <f t="shared" si="9"/>
        <v>0.52941176470588236</v>
      </c>
      <c r="AD11" s="9">
        <f t="shared" si="10"/>
        <v>0.4823529411764706</v>
      </c>
      <c r="AE11" s="9">
        <f t="shared" si="11"/>
        <v>0.45882352941176469</v>
      </c>
      <c r="AF11" s="7">
        <f t="shared" si="30"/>
        <v>0</v>
      </c>
      <c r="AG11" s="10" t="s">
        <v>224</v>
      </c>
      <c r="AH11" s="7">
        <f t="shared" si="31"/>
        <v>0</v>
      </c>
      <c r="AI11" s="11" t="str">
        <f t="shared" si="32"/>
        <v>No</v>
      </c>
      <c r="AK11" s="4" t="s">
        <v>133</v>
      </c>
      <c r="AL11" s="12">
        <f t="shared" si="12"/>
        <v>90</v>
      </c>
      <c r="AM11" s="12">
        <f>AVERAGEIF(AN11:AY11,"&lt;&gt;")</f>
        <v>90</v>
      </c>
      <c r="AN11" s="3">
        <f t="shared" si="34"/>
        <v>90</v>
      </c>
      <c r="AO11" s="3">
        <f t="shared" si="35"/>
        <v>90</v>
      </c>
      <c r="AP11" s="3">
        <f t="shared" si="36"/>
        <v>90</v>
      </c>
      <c r="AQ11" s="3">
        <f t="shared" si="37"/>
        <v>90</v>
      </c>
      <c r="AR11" s="3">
        <f t="shared" si="38"/>
        <v>90</v>
      </c>
      <c r="AS11" s="3">
        <f t="shared" si="39"/>
        <v>90</v>
      </c>
      <c r="AT11" s="3">
        <f t="shared" si="40"/>
        <v>90</v>
      </c>
      <c r="AU11" s="3">
        <f t="shared" si="41"/>
        <v>90</v>
      </c>
      <c r="AV11" s="3">
        <f t="shared" si="42"/>
        <v>90</v>
      </c>
      <c r="AW11" s="3">
        <f t="shared" si="43"/>
        <v>90</v>
      </c>
      <c r="AX11" s="3">
        <f t="shared" si="44"/>
        <v>90</v>
      </c>
      <c r="AY11" s="3"/>
      <c r="BA11" s="4" t="s">
        <v>133</v>
      </c>
      <c r="BB11" s="12">
        <f t="shared" si="64"/>
        <v>66.909090909090907</v>
      </c>
      <c r="BC11" s="3">
        <f t="shared" si="45"/>
        <v>91</v>
      </c>
      <c r="BD11" s="3">
        <f t="shared" si="18"/>
        <v>92</v>
      </c>
      <c r="BE11" s="3">
        <f t="shared" si="18"/>
        <v>82</v>
      </c>
      <c r="BF11" s="3">
        <f t="shared" si="18"/>
        <v>65</v>
      </c>
      <c r="BG11" s="3">
        <f t="shared" si="18"/>
        <v>60</v>
      </c>
      <c r="BH11" s="3">
        <f t="shared" si="46"/>
        <v>58</v>
      </c>
      <c r="BI11" s="3">
        <f t="shared" si="47"/>
        <v>57</v>
      </c>
      <c r="BJ11" s="3">
        <f t="shared" si="48"/>
        <v>55</v>
      </c>
      <c r="BK11" s="3">
        <f t="shared" si="49"/>
        <v>55</v>
      </c>
      <c r="BL11" s="3">
        <f t="shared" si="50"/>
        <v>64</v>
      </c>
      <c r="BM11" s="3">
        <f t="shared" si="51"/>
        <v>57</v>
      </c>
      <c r="BN11" s="3"/>
      <c r="BO11" s="4"/>
      <c r="BP11" s="4" t="s">
        <v>133</v>
      </c>
      <c r="BQ11" s="9">
        <f t="shared" si="52"/>
        <v>0.74343434343434345</v>
      </c>
      <c r="BR11" s="9">
        <f t="shared" si="53"/>
        <v>1.0111111111111111</v>
      </c>
      <c r="BS11" s="9">
        <f t="shared" si="54"/>
        <v>1.0222222222222221</v>
      </c>
      <c r="BT11" s="9">
        <f t="shared" si="55"/>
        <v>0.91111111111111109</v>
      </c>
      <c r="BU11" s="9">
        <f t="shared" si="56"/>
        <v>0.72222222222222221</v>
      </c>
      <c r="BV11" s="9">
        <f t="shared" si="57"/>
        <v>0.66666666666666663</v>
      </c>
      <c r="BW11" s="9">
        <f t="shared" si="57"/>
        <v>0.64444444444444449</v>
      </c>
      <c r="BX11" s="9">
        <f t="shared" si="57"/>
        <v>0.6333333333333333</v>
      </c>
      <c r="BY11" s="9">
        <f t="shared" si="58"/>
        <v>0.61111111111111116</v>
      </c>
      <c r="BZ11" s="9">
        <f t="shared" si="59"/>
        <v>0.61111111111111116</v>
      </c>
      <c r="CA11" s="9">
        <f t="shared" si="60"/>
        <v>0.71111111111111114</v>
      </c>
      <c r="CB11" s="9">
        <f t="shared" si="61"/>
        <v>0.6333333333333333</v>
      </c>
      <c r="CC11" s="9"/>
      <c r="CD11" s="7">
        <f t="shared" si="66"/>
        <v>2</v>
      </c>
      <c r="CE11" s="10"/>
      <c r="CF11" s="7">
        <f t="shared" si="62"/>
        <v>3</v>
      </c>
      <c r="CG11" s="11"/>
    </row>
    <row r="12" spans="1:85" ht="16" customHeight="1" x14ac:dyDescent="0.2">
      <c r="A12" s="3" t="s">
        <v>22</v>
      </c>
      <c r="B12" s="4" t="s">
        <v>133</v>
      </c>
      <c r="C12" s="3">
        <v>90</v>
      </c>
      <c r="D12" s="3">
        <v>90</v>
      </c>
      <c r="E12" s="3">
        <f t="shared" si="63"/>
        <v>78</v>
      </c>
      <c r="F12" s="3">
        <v>91</v>
      </c>
      <c r="G12" s="3">
        <v>92</v>
      </c>
      <c r="H12" s="3">
        <v>82</v>
      </c>
      <c r="I12" s="3">
        <v>65</v>
      </c>
      <c r="J12" s="3">
        <v>60</v>
      </c>
      <c r="K12" s="3">
        <v>58</v>
      </c>
      <c r="L12" s="3">
        <v>57</v>
      </c>
      <c r="M12" s="3">
        <v>55</v>
      </c>
      <c r="N12" s="3">
        <v>55</v>
      </c>
      <c r="O12" s="3">
        <v>64</v>
      </c>
      <c r="P12" s="3">
        <v>57</v>
      </c>
      <c r="Q12" s="3"/>
      <c r="S12" s="8">
        <f t="shared" si="29"/>
        <v>0.74343434343434334</v>
      </c>
      <c r="T12" s="9">
        <f t="shared" si="0"/>
        <v>1.0111111111111111</v>
      </c>
      <c r="U12" s="9">
        <f t="shared" si="1"/>
        <v>1.0222222222222221</v>
      </c>
      <c r="V12" s="9">
        <f t="shared" si="2"/>
        <v>0.91111111111111109</v>
      </c>
      <c r="W12" s="9">
        <f t="shared" si="3"/>
        <v>0.72222222222222221</v>
      </c>
      <c r="X12" s="9">
        <f t="shared" si="4"/>
        <v>0.66666666666666663</v>
      </c>
      <c r="Y12" s="9">
        <f t="shared" si="5"/>
        <v>0.64444444444444449</v>
      </c>
      <c r="Z12" s="9">
        <f t="shared" si="6"/>
        <v>0.6333333333333333</v>
      </c>
      <c r="AA12" s="9">
        <f t="shared" si="7"/>
        <v>0.61111111111111116</v>
      </c>
      <c r="AB12" s="9">
        <f t="shared" si="8"/>
        <v>0.61111111111111116</v>
      </c>
      <c r="AC12" s="9">
        <f t="shared" si="9"/>
        <v>0.71111111111111114</v>
      </c>
      <c r="AD12" s="9">
        <f t="shared" si="10"/>
        <v>0.6333333333333333</v>
      </c>
      <c r="AE12" s="9" t="str">
        <f t="shared" si="11"/>
        <v/>
      </c>
      <c r="AF12" s="7">
        <f t="shared" si="30"/>
        <v>2</v>
      </c>
      <c r="AG12" s="10" t="s">
        <v>224</v>
      </c>
      <c r="AH12" s="7">
        <f t="shared" si="31"/>
        <v>3</v>
      </c>
      <c r="AI12" s="11" t="str">
        <f t="shared" si="32"/>
        <v>Yes</v>
      </c>
      <c r="AK12" s="4" t="s">
        <v>134</v>
      </c>
      <c r="AL12" s="12">
        <f t="shared" si="12"/>
        <v>224</v>
      </c>
      <c r="AM12" s="12">
        <f t="shared" si="33"/>
        <v>224</v>
      </c>
      <c r="AN12" s="3">
        <f t="shared" si="34"/>
        <v>224</v>
      </c>
      <c r="AO12" s="3">
        <f t="shared" si="35"/>
        <v>224</v>
      </c>
      <c r="AP12" s="3">
        <f t="shared" si="36"/>
        <v>224</v>
      </c>
      <c r="AQ12" s="3">
        <f t="shared" si="37"/>
        <v>224</v>
      </c>
      <c r="AR12" s="3">
        <f t="shared" si="38"/>
        <v>224</v>
      </c>
      <c r="AS12" s="3">
        <f t="shared" si="39"/>
        <v>224</v>
      </c>
      <c r="AT12" s="3">
        <f t="shared" si="40"/>
        <v>224</v>
      </c>
      <c r="AU12" s="3">
        <f t="shared" si="41"/>
        <v>224</v>
      </c>
      <c r="AV12" s="3">
        <f t="shared" si="42"/>
        <v>224</v>
      </c>
      <c r="AW12" s="3">
        <f t="shared" si="43"/>
        <v>224</v>
      </c>
      <c r="AX12" s="3">
        <f t="shared" si="44"/>
        <v>224</v>
      </c>
      <c r="AY12" s="3"/>
      <c r="BA12" s="4" t="s">
        <v>134</v>
      </c>
      <c r="BB12" s="12">
        <f t="shared" si="64"/>
        <v>139.27272727272728</v>
      </c>
      <c r="BC12" s="3">
        <f t="shared" si="45"/>
        <v>142</v>
      </c>
      <c r="BD12" s="3">
        <f t="shared" si="18"/>
        <v>162</v>
      </c>
      <c r="BE12" s="3">
        <f t="shared" si="18"/>
        <v>151</v>
      </c>
      <c r="BF12" s="3">
        <f t="shared" si="18"/>
        <v>131</v>
      </c>
      <c r="BG12" s="3">
        <f t="shared" si="18"/>
        <v>122</v>
      </c>
      <c r="BH12" s="3">
        <f t="shared" si="46"/>
        <v>119</v>
      </c>
      <c r="BI12" s="3">
        <f t="shared" si="47"/>
        <v>133</v>
      </c>
      <c r="BJ12" s="3">
        <f t="shared" si="48"/>
        <v>141</v>
      </c>
      <c r="BK12" s="3">
        <f t="shared" si="49"/>
        <v>142</v>
      </c>
      <c r="BL12" s="3">
        <f t="shared" si="50"/>
        <v>150</v>
      </c>
      <c r="BM12" s="3">
        <f t="shared" si="51"/>
        <v>139</v>
      </c>
      <c r="BN12" s="3"/>
      <c r="BO12" s="4"/>
      <c r="BP12" s="4" t="s">
        <v>134</v>
      </c>
      <c r="BQ12" s="9">
        <f t="shared" si="52"/>
        <v>0.62175324675324684</v>
      </c>
      <c r="BR12" s="9">
        <f t="shared" si="53"/>
        <v>0.6339285714285714</v>
      </c>
      <c r="BS12" s="9">
        <f t="shared" si="54"/>
        <v>0.7232142857142857</v>
      </c>
      <c r="BT12" s="9">
        <f t="shared" si="55"/>
        <v>0.6741071428571429</v>
      </c>
      <c r="BU12" s="9">
        <f t="shared" si="56"/>
        <v>0.5848214285714286</v>
      </c>
      <c r="BV12" s="9">
        <f t="shared" si="57"/>
        <v>0.5446428571428571</v>
      </c>
      <c r="BW12" s="9">
        <f t="shared" si="57"/>
        <v>0.53125</v>
      </c>
      <c r="BX12" s="9">
        <f t="shared" si="57"/>
        <v>0.59375</v>
      </c>
      <c r="BY12" s="9">
        <f t="shared" si="58"/>
        <v>0.6294642857142857</v>
      </c>
      <c r="BZ12" s="9">
        <f t="shared" si="59"/>
        <v>0.6339285714285714</v>
      </c>
      <c r="CA12" s="9">
        <f t="shared" si="60"/>
        <v>0.6696428571428571</v>
      </c>
      <c r="CB12" s="9">
        <f t="shared" si="61"/>
        <v>0.6205357142857143</v>
      </c>
      <c r="CC12" s="9"/>
      <c r="CD12" s="7">
        <f t="shared" si="66"/>
        <v>0</v>
      </c>
      <c r="CE12" s="10" t="s">
        <v>224</v>
      </c>
      <c r="CF12" s="7">
        <f t="shared" si="62"/>
        <v>0</v>
      </c>
      <c r="CG12" s="11" t="s">
        <v>224</v>
      </c>
    </row>
    <row r="13" spans="1:85" ht="16" customHeight="1" x14ac:dyDescent="0.2">
      <c r="A13" s="3" t="s">
        <v>23</v>
      </c>
      <c r="B13" s="4" t="s">
        <v>134</v>
      </c>
      <c r="C13" s="3">
        <v>224</v>
      </c>
      <c r="D13" s="3">
        <v>224</v>
      </c>
      <c r="E13" s="3">
        <f t="shared" si="63"/>
        <v>141.6</v>
      </c>
      <c r="F13" s="3">
        <v>142</v>
      </c>
      <c r="G13" s="3">
        <v>162</v>
      </c>
      <c r="H13" s="3">
        <v>151</v>
      </c>
      <c r="I13" s="3">
        <v>131</v>
      </c>
      <c r="J13" s="3">
        <v>122</v>
      </c>
      <c r="K13" s="3">
        <v>119</v>
      </c>
      <c r="L13" s="3">
        <v>133</v>
      </c>
      <c r="M13" s="3">
        <v>141</v>
      </c>
      <c r="N13" s="3">
        <v>142</v>
      </c>
      <c r="O13" s="3">
        <v>150</v>
      </c>
      <c r="P13" s="3">
        <v>139</v>
      </c>
      <c r="Q13" s="3">
        <v>132</v>
      </c>
      <c r="S13" s="8">
        <f t="shared" si="29"/>
        <v>0.61904761904761907</v>
      </c>
      <c r="T13" s="9">
        <f t="shared" si="0"/>
        <v>0.6339285714285714</v>
      </c>
      <c r="U13" s="9">
        <f t="shared" si="1"/>
        <v>0.7232142857142857</v>
      </c>
      <c r="V13" s="9">
        <f t="shared" si="2"/>
        <v>0.6741071428571429</v>
      </c>
      <c r="W13" s="9">
        <f t="shared" si="3"/>
        <v>0.5848214285714286</v>
      </c>
      <c r="X13" s="9">
        <f t="shared" si="4"/>
        <v>0.5446428571428571</v>
      </c>
      <c r="Y13" s="9">
        <f t="shared" si="5"/>
        <v>0.53125</v>
      </c>
      <c r="Z13" s="9">
        <f t="shared" si="6"/>
        <v>0.59375</v>
      </c>
      <c r="AA13" s="9">
        <f t="shared" si="7"/>
        <v>0.6294642857142857</v>
      </c>
      <c r="AB13" s="9">
        <f t="shared" si="8"/>
        <v>0.6339285714285714</v>
      </c>
      <c r="AC13" s="9">
        <f t="shared" si="9"/>
        <v>0.6696428571428571</v>
      </c>
      <c r="AD13" s="9">
        <f t="shared" si="10"/>
        <v>0.6205357142857143</v>
      </c>
      <c r="AE13" s="9">
        <f t="shared" si="11"/>
        <v>0.5892857142857143</v>
      </c>
      <c r="AF13" s="7">
        <f t="shared" si="30"/>
        <v>0</v>
      </c>
      <c r="AG13" s="10" t="s">
        <v>224</v>
      </c>
      <c r="AH13" s="7">
        <f t="shared" si="31"/>
        <v>0</v>
      </c>
      <c r="AI13" s="11" t="str">
        <f t="shared" si="32"/>
        <v>No</v>
      </c>
      <c r="AK13" s="4" t="s">
        <v>135</v>
      </c>
      <c r="AL13" s="12">
        <f t="shared" si="12"/>
        <v>440</v>
      </c>
      <c r="AM13" s="12">
        <f t="shared" si="33"/>
        <v>440</v>
      </c>
      <c r="AN13" s="3">
        <f t="shared" si="34"/>
        <v>440</v>
      </c>
      <c r="AO13" s="3">
        <f t="shared" si="35"/>
        <v>440</v>
      </c>
      <c r="AP13" s="3">
        <f t="shared" si="36"/>
        <v>440</v>
      </c>
      <c r="AQ13" s="3">
        <f t="shared" si="37"/>
        <v>440</v>
      </c>
      <c r="AR13" s="3">
        <f t="shared" si="38"/>
        <v>440</v>
      </c>
      <c r="AS13" s="3">
        <f t="shared" si="39"/>
        <v>440</v>
      </c>
      <c r="AT13" s="3">
        <f t="shared" si="40"/>
        <v>440</v>
      </c>
      <c r="AU13" s="3">
        <f t="shared" si="41"/>
        <v>440</v>
      </c>
      <c r="AV13" s="3">
        <f t="shared" si="42"/>
        <v>440</v>
      </c>
      <c r="AW13" s="3">
        <f t="shared" si="43"/>
        <v>440</v>
      </c>
      <c r="AX13" s="3">
        <f t="shared" si="44"/>
        <v>440</v>
      </c>
      <c r="AY13" s="3"/>
      <c r="BA13" s="4" t="s">
        <v>135</v>
      </c>
      <c r="BB13" s="12">
        <f t="shared" si="64"/>
        <v>198.72727272727272</v>
      </c>
      <c r="BC13" s="3">
        <f t="shared" si="45"/>
        <v>311</v>
      </c>
      <c r="BD13" s="3">
        <f t="shared" si="18"/>
        <v>203</v>
      </c>
      <c r="BE13" s="3">
        <f t="shared" si="18"/>
        <v>211</v>
      </c>
      <c r="BF13" s="3">
        <f t="shared" si="18"/>
        <v>183</v>
      </c>
      <c r="BG13" s="3">
        <f t="shared" si="18"/>
        <v>177</v>
      </c>
      <c r="BH13" s="3">
        <f t="shared" si="46"/>
        <v>164</v>
      </c>
      <c r="BI13" s="3">
        <f t="shared" si="47"/>
        <v>169</v>
      </c>
      <c r="BJ13" s="3">
        <f t="shared" si="48"/>
        <v>172</v>
      </c>
      <c r="BK13" s="3">
        <f t="shared" si="49"/>
        <v>177</v>
      </c>
      <c r="BL13" s="3">
        <f t="shared" si="50"/>
        <v>198</v>
      </c>
      <c r="BM13" s="3">
        <f t="shared" si="51"/>
        <v>221</v>
      </c>
      <c r="BN13" s="3"/>
      <c r="BO13" s="4"/>
      <c r="BP13" s="4" t="s">
        <v>135</v>
      </c>
      <c r="BQ13" s="9">
        <f t="shared" si="52"/>
        <v>0.45165289256198343</v>
      </c>
      <c r="BR13" s="9">
        <f t="shared" si="53"/>
        <v>0.70681818181818179</v>
      </c>
      <c r="BS13" s="9">
        <f t="shared" si="54"/>
        <v>0.46136363636363636</v>
      </c>
      <c r="BT13" s="9">
        <f t="shared" si="55"/>
        <v>0.47954545454545455</v>
      </c>
      <c r="BU13" s="9">
        <f t="shared" si="56"/>
        <v>0.41590909090909089</v>
      </c>
      <c r="BV13" s="9">
        <f t="shared" si="57"/>
        <v>0.40227272727272728</v>
      </c>
      <c r="BW13" s="9">
        <f t="shared" si="57"/>
        <v>0.37272727272727274</v>
      </c>
      <c r="BX13" s="9">
        <f t="shared" si="57"/>
        <v>0.38409090909090909</v>
      </c>
      <c r="BY13" s="9">
        <f t="shared" si="58"/>
        <v>0.39090909090909093</v>
      </c>
      <c r="BZ13" s="9">
        <f t="shared" si="59"/>
        <v>0.40227272727272728</v>
      </c>
      <c r="CA13" s="9">
        <f t="shared" si="60"/>
        <v>0.45</v>
      </c>
      <c r="CB13" s="9">
        <f t="shared" si="61"/>
        <v>0.50227272727272732</v>
      </c>
      <c r="CC13" s="9"/>
      <c r="CD13" s="7">
        <f t="shared" si="66"/>
        <v>0</v>
      </c>
      <c r="CE13" s="10" t="s">
        <v>224</v>
      </c>
      <c r="CF13" s="7">
        <f t="shared" si="62"/>
        <v>0</v>
      </c>
      <c r="CG13" s="11" t="s">
        <v>224</v>
      </c>
    </row>
    <row r="14" spans="1:85" ht="16" customHeight="1" x14ac:dyDescent="0.2">
      <c r="A14" s="3" t="s">
        <v>24</v>
      </c>
      <c r="B14" s="4" t="s">
        <v>135</v>
      </c>
      <c r="C14" s="3">
        <v>440</v>
      </c>
      <c r="D14" s="3">
        <v>440</v>
      </c>
      <c r="E14" s="3">
        <f t="shared" si="63"/>
        <v>217</v>
      </c>
      <c r="F14" s="3">
        <v>311</v>
      </c>
      <c r="G14" s="3">
        <v>203</v>
      </c>
      <c r="H14" s="3">
        <v>211</v>
      </c>
      <c r="I14" s="3">
        <v>183</v>
      </c>
      <c r="J14" s="3">
        <v>177</v>
      </c>
      <c r="K14" s="3">
        <v>164</v>
      </c>
      <c r="L14" s="3">
        <v>169</v>
      </c>
      <c r="M14" s="3">
        <v>172</v>
      </c>
      <c r="N14" s="3">
        <v>177</v>
      </c>
      <c r="O14" s="3">
        <v>198</v>
      </c>
      <c r="P14" s="3">
        <v>221</v>
      </c>
      <c r="Q14" s="3"/>
      <c r="S14" s="8">
        <f t="shared" si="29"/>
        <v>0.45165289256198343</v>
      </c>
      <c r="T14" s="9">
        <f t="shared" si="0"/>
        <v>0.70681818181818179</v>
      </c>
      <c r="U14" s="9">
        <f t="shared" si="1"/>
        <v>0.46136363636363636</v>
      </c>
      <c r="V14" s="9">
        <f t="shared" si="2"/>
        <v>0.47954545454545455</v>
      </c>
      <c r="W14" s="9">
        <f t="shared" si="3"/>
        <v>0.41590909090909089</v>
      </c>
      <c r="X14" s="9">
        <f t="shared" si="4"/>
        <v>0.40227272727272728</v>
      </c>
      <c r="Y14" s="9">
        <f t="shared" si="5"/>
        <v>0.37272727272727274</v>
      </c>
      <c r="Z14" s="9">
        <f t="shared" si="6"/>
        <v>0.38409090909090909</v>
      </c>
      <c r="AA14" s="9">
        <f t="shared" si="7"/>
        <v>0.39090909090909093</v>
      </c>
      <c r="AB14" s="9">
        <f t="shared" si="8"/>
        <v>0.40227272727272728</v>
      </c>
      <c r="AC14" s="9">
        <f t="shared" si="9"/>
        <v>0.45</v>
      </c>
      <c r="AD14" s="9">
        <f t="shared" si="10"/>
        <v>0.50227272727272732</v>
      </c>
      <c r="AE14" s="9" t="str">
        <f t="shared" si="11"/>
        <v/>
      </c>
      <c r="AF14" s="7">
        <f t="shared" si="30"/>
        <v>0</v>
      </c>
      <c r="AG14" s="10" t="s">
        <v>224</v>
      </c>
      <c r="AH14" s="7">
        <f t="shared" si="31"/>
        <v>0</v>
      </c>
      <c r="AI14" s="11" t="str">
        <f t="shared" si="32"/>
        <v>No</v>
      </c>
      <c r="AK14" s="4" t="s">
        <v>136</v>
      </c>
      <c r="AL14" s="12">
        <f t="shared" si="12"/>
        <v>604</v>
      </c>
      <c r="AM14" s="12">
        <f t="shared" si="33"/>
        <v>604</v>
      </c>
      <c r="AN14" s="3">
        <f t="shared" si="34"/>
        <v>604</v>
      </c>
      <c r="AO14" s="3">
        <f t="shared" si="35"/>
        <v>604</v>
      </c>
      <c r="AP14" s="3">
        <f t="shared" si="36"/>
        <v>604</v>
      </c>
      <c r="AQ14" s="3">
        <f t="shared" si="37"/>
        <v>604</v>
      </c>
      <c r="AR14" s="3">
        <f t="shared" si="38"/>
        <v>604</v>
      </c>
      <c r="AS14" s="3">
        <f t="shared" si="39"/>
        <v>604</v>
      </c>
      <c r="AT14" s="3">
        <f t="shared" si="40"/>
        <v>604</v>
      </c>
      <c r="AU14" s="3">
        <f t="shared" si="41"/>
        <v>604</v>
      </c>
      <c r="AV14" s="3">
        <f t="shared" si="42"/>
        <v>604</v>
      </c>
      <c r="AW14" s="3">
        <f t="shared" si="43"/>
        <v>604</v>
      </c>
      <c r="AX14" s="3">
        <f t="shared" si="44"/>
        <v>604</v>
      </c>
      <c r="AY14" s="3"/>
      <c r="BA14" s="4" t="s">
        <v>136</v>
      </c>
      <c r="BB14" s="12">
        <f t="shared" si="64"/>
        <v>400.63636363636363</v>
      </c>
      <c r="BC14" s="3">
        <f t="shared" si="45"/>
        <v>512</v>
      </c>
      <c r="BD14" s="3">
        <f t="shared" si="18"/>
        <v>527</v>
      </c>
      <c r="BE14" s="3">
        <f t="shared" si="18"/>
        <v>463</v>
      </c>
      <c r="BF14" s="3">
        <f t="shared" si="18"/>
        <v>357</v>
      </c>
      <c r="BG14" s="3">
        <f t="shared" si="18"/>
        <v>369</v>
      </c>
      <c r="BH14" s="3">
        <f t="shared" si="46"/>
        <v>363</v>
      </c>
      <c r="BI14" s="3">
        <f t="shared" si="47"/>
        <v>344</v>
      </c>
      <c r="BJ14" s="3">
        <f t="shared" si="48"/>
        <v>339</v>
      </c>
      <c r="BK14" s="3">
        <f t="shared" si="49"/>
        <v>363</v>
      </c>
      <c r="BL14" s="3">
        <f t="shared" si="50"/>
        <v>375</v>
      </c>
      <c r="BM14" s="3">
        <f t="shared" si="51"/>
        <v>395</v>
      </c>
      <c r="BN14" s="3"/>
      <c r="BO14" s="4"/>
      <c r="BP14" s="4" t="s">
        <v>136</v>
      </c>
      <c r="BQ14" s="9">
        <f t="shared" si="52"/>
        <v>0.663305237808549</v>
      </c>
      <c r="BR14" s="9">
        <f t="shared" si="53"/>
        <v>0.84768211920529801</v>
      </c>
      <c r="BS14" s="9">
        <f t="shared" si="54"/>
        <v>0.87251655629139069</v>
      </c>
      <c r="BT14" s="9">
        <f t="shared" si="55"/>
        <v>0.76655629139072845</v>
      </c>
      <c r="BU14" s="9">
        <f t="shared" si="56"/>
        <v>0.59105960264900659</v>
      </c>
      <c r="BV14" s="9">
        <f t="shared" si="57"/>
        <v>0.61092715231788075</v>
      </c>
      <c r="BW14" s="9">
        <f t="shared" si="57"/>
        <v>0.60099337748344372</v>
      </c>
      <c r="BX14" s="9">
        <f t="shared" si="57"/>
        <v>0.56953642384105962</v>
      </c>
      <c r="BY14" s="9">
        <f t="shared" si="58"/>
        <v>0.5612582781456954</v>
      </c>
      <c r="BZ14" s="9">
        <f t="shared" si="59"/>
        <v>0.60099337748344372</v>
      </c>
      <c r="CA14" s="9">
        <f t="shared" si="60"/>
        <v>0.62086092715231789</v>
      </c>
      <c r="CB14" s="9">
        <f t="shared" si="61"/>
        <v>0.65397350993377479</v>
      </c>
      <c r="CC14" s="9"/>
      <c r="CD14" s="7">
        <f t="shared" si="66"/>
        <v>0</v>
      </c>
      <c r="CE14" s="10" t="s">
        <v>224</v>
      </c>
      <c r="CF14" s="7">
        <f t="shared" si="62"/>
        <v>0</v>
      </c>
      <c r="CG14" s="11" t="s">
        <v>223</v>
      </c>
    </row>
    <row r="15" spans="1:85" ht="16" customHeight="1" x14ac:dyDescent="0.2">
      <c r="A15" s="3" t="s">
        <v>25</v>
      </c>
      <c r="B15" s="4" t="s">
        <v>136</v>
      </c>
      <c r="C15" s="3">
        <v>524</v>
      </c>
      <c r="D15" s="3">
        <v>524</v>
      </c>
      <c r="E15" s="3">
        <f t="shared" si="63"/>
        <v>404.6</v>
      </c>
      <c r="F15" s="3">
        <v>451</v>
      </c>
      <c r="G15" s="3">
        <v>467</v>
      </c>
      <c r="H15" s="3">
        <v>424</v>
      </c>
      <c r="I15" s="3">
        <v>335</v>
      </c>
      <c r="J15" s="3">
        <v>346</v>
      </c>
      <c r="K15" s="3">
        <v>329</v>
      </c>
      <c r="L15" s="3">
        <v>337</v>
      </c>
      <c r="M15" s="3">
        <v>339</v>
      </c>
      <c r="N15" s="3">
        <v>363</v>
      </c>
      <c r="O15" s="3">
        <v>375</v>
      </c>
      <c r="P15" s="3">
        <v>395</v>
      </c>
      <c r="Q15" s="3"/>
      <c r="S15" s="8">
        <f t="shared" si="29"/>
        <v>0.72189451769604429</v>
      </c>
      <c r="T15" s="9">
        <f t="shared" si="0"/>
        <v>0.86068702290076338</v>
      </c>
      <c r="U15" s="9">
        <f t="shared" si="1"/>
        <v>0.89122137404580148</v>
      </c>
      <c r="V15" s="9">
        <f t="shared" si="2"/>
        <v>0.80916030534351147</v>
      </c>
      <c r="W15" s="9">
        <f t="shared" si="3"/>
        <v>0.63931297709923662</v>
      </c>
      <c r="X15" s="9">
        <f t="shared" si="4"/>
        <v>0.66030534351145043</v>
      </c>
      <c r="Y15" s="9">
        <f t="shared" si="5"/>
        <v>0.62786259541984735</v>
      </c>
      <c r="Z15" s="9">
        <f t="shared" si="6"/>
        <v>0.64312977099236646</v>
      </c>
      <c r="AA15" s="9">
        <f t="shared" si="7"/>
        <v>0.64694656488549618</v>
      </c>
      <c r="AB15" s="9">
        <f t="shared" si="8"/>
        <v>0.6927480916030534</v>
      </c>
      <c r="AC15" s="9">
        <f t="shared" si="9"/>
        <v>0.71564885496183206</v>
      </c>
      <c r="AD15" s="9">
        <f t="shared" si="10"/>
        <v>0.75381679389312972</v>
      </c>
      <c r="AE15" s="9" t="str">
        <f t="shared" si="11"/>
        <v/>
      </c>
      <c r="AF15" s="7">
        <f t="shared" si="30"/>
        <v>0</v>
      </c>
      <c r="AG15" s="10" t="s">
        <v>224</v>
      </c>
      <c r="AH15" s="7">
        <f t="shared" si="31"/>
        <v>0</v>
      </c>
      <c r="AI15" s="11" t="str">
        <f t="shared" si="32"/>
        <v>No</v>
      </c>
      <c r="AK15" s="4" t="s">
        <v>137</v>
      </c>
      <c r="AL15" s="12">
        <f t="shared" si="12"/>
        <v>264</v>
      </c>
      <c r="AM15" s="12">
        <f t="shared" si="33"/>
        <v>264</v>
      </c>
      <c r="AN15" s="3">
        <f t="shared" si="34"/>
        <v>264</v>
      </c>
      <c r="AO15" s="3">
        <f t="shared" si="35"/>
        <v>264</v>
      </c>
      <c r="AP15" s="3">
        <f t="shared" si="36"/>
        <v>264</v>
      </c>
      <c r="AQ15" s="3">
        <f t="shared" si="37"/>
        <v>264</v>
      </c>
      <c r="AR15" s="3">
        <f t="shared" si="38"/>
        <v>264</v>
      </c>
      <c r="AS15" s="3">
        <f t="shared" si="39"/>
        <v>264</v>
      </c>
      <c r="AT15" s="3">
        <f t="shared" si="40"/>
        <v>264</v>
      </c>
      <c r="AU15" s="3">
        <f t="shared" si="41"/>
        <v>264</v>
      </c>
      <c r="AV15" s="3">
        <f t="shared" si="42"/>
        <v>264</v>
      </c>
      <c r="AW15" s="3">
        <f t="shared" si="43"/>
        <v>264</v>
      </c>
      <c r="AX15" s="3">
        <f t="shared" si="44"/>
        <v>264</v>
      </c>
      <c r="AY15" s="3"/>
      <c r="BA15" s="4" t="s">
        <v>137</v>
      </c>
      <c r="BB15" s="12">
        <f t="shared" si="64"/>
        <v>123.72727272727273</v>
      </c>
      <c r="BC15" s="3">
        <f t="shared" si="45"/>
        <v>146</v>
      </c>
      <c r="BD15" s="3">
        <f t="shared" si="18"/>
        <v>132</v>
      </c>
      <c r="BE15" s="3">
        <f t="shared" si="18"/>
        <v>127</v>
      </c>
      <c r="BF15" s="3">
        <f t="shared" si="18"/>
        <v>91</v>
      </c>
      <c r="BG15" s="3">
        <f t="shared" si="18"/>
        <v>92</v>
      </c>
      <c r="BH15" s="3">
        <f t="shared" si="46"/>
        <v>116</v>
      </c>
      <c r="BI15" s="3">
        <f t="shared" si="47"/>
        <v>116</v>
      </c>
      <c r="BJ15" s="3">
        <f t="shared" si="48"/>
        <v>121</v>
      </c>
      <c r="BK15" s="3">
        <f t="shared" si="49"/>
        <v>132</v>
      </c>
      <c r="BL15" s="3">
        <f t="shared" si="50"/>
        <v>146</v>
      </c>
      <c r="BM15" s="3">
        <f t="shared" si="51"/>
        <v>142</v>
      </c>
      <c r="BN15" s="3"/>
      <c r="BO15" s="4"/>
      <c r="BP15" s="4" t="s">
        <v>137</v>
      </c>
      <c r="BQ15" s="9">
        <f t="shared" si="52"/>
        <v>0.46866391184573003</v>
      </c>
      <c r="BR15" s="9">
        <f t="shared" si="53"/>
        <v>0.55303030303030298</v>
      </c>
      <c r="BS15" s="9">
        <f t="shared" si="54"/>
        <v>0.5</v>
      </c>
      <c r="BT15" s="9">
        <f t="shared" si="55"/>
        <v>0.48106060606060608</v>
      </c>
      <c r="BU15" s="9">
        <f t="shared" si="56"/>
        <v>0.34469696969696972</v>
      </c>
      <c r="BV15" s="9">
        <f t="shared" si="57"/>
        <v>0.34848484848484851</v>
      </c>
      <c r="BW15" s="9">
        <f t="shared" si="57"/>
        <v>0.43939393939393939</v>
      </c>
      <c r="BX15" s="9">
        <f t="shared" si="57"/>
        <v>0.43939393939393939</v>
      </c>
      <c r="BY15" s="9">
        <f t="shared" si="58"/>
        <v>0.45833333333333331</v>
      </c>
      <c r="BZ15" s="9">
        <f t="shared" si="59"/>
        <v>0.5</v>
      </c>
      <c r="CA15" s="9">
        <f t="shared" si="60"/>
        <v>0.55303030303030298</v>
      </c>
      <c r="CB15" s="9">
        <f t="shared" si="61"/>
        <v>0.53787878787878785</v>
      </c>
      <c r="CC15" s="9"/>
      <c r="CD15" s="7"/>
      <c r="CE15" s="10"/>
      <c r="CF15" s="7"/>
      <c r="CG15" s="11"/>
    </row>
    <row r="16" spans="1:85" ht="16" customHeight="1" x14ac:dyDescent="0.2">
      <c r="A16" s="3" t="s">
        <v>26</v>
      </c>
      <c r="B16" s="4" t="s">
        <v>136</v>
      </c>
      <c r="C16" s="3">
        <v>80</v>
      </c>
      <c r="D16" s="3">
        <v>80</v>
      </c>
      <c r="E16" s="3">
        <f t="shared" si="63"/>
        <v>41</v>
      </c>
      <c r="F16" s="3">
        <v>61</v>
      </c>
      <c r="G16" s="3">
        <v>60</v>
      </c>
      <c r="H16" s="3">
        <v>39</v>
      </c>
      <c r="I16" s="3">
        <v>22</v>
      </c>
      <c r="J16" s="3">
        <v>23</v>
      </c>
      <c r="K16" s="3">
        <v>34</v>
      </c>
      <c r="L16" s="3">
        <v>7</v>
      </c>
      <c r="M16" s="3">
        <v>0</v>
      </c>
      <c r="N16" s="3">
        <v>0</v>
      </c>
      <c r="O16" s="3">
        <v>0</v>
      </c>
      <c r="P16" s="3">
        <v>0</v>
      </c>
      <c r="Q16" s="3"/>
      <c r="S16" s="8">
        <f t="shared" si="29"/>
        <v>0.27954545454545454</v>
      </c>
      <c r="T16" s="9">
        <f t="shared" si="0"/>
        <v>0.76249999999999996</v>
      </c>
      <c r="U16" s="9">
        <f t="shared" si="1"/>
        <v>0.75</v>
      </c>
      <c r="V16" s="9">
        <f t="shared" si="2"/>
        <v>0.48749999999999999</v>
      </c>
      <c r="W16" s="9">
        <f t="shared" si="3"/>
        <v>0.27500000000000002</v>
      </c>
      <c r="X16" s="9">
        <f t="shared" si="4"/>
        <v>0.28749999999999998</v>
      </c>
      <c r="Y16" s="9">
        <f t="shared" si="5"/>
        <v>0.42499999999999999</v>
      </c>
      <c r="Z16" s="9">
        <f t="shared" si="6"/>
        <v>8.7499999999999994E-2</v>
      </c>
      <c r="AA16" s="9">
        <f t="shared" si="7"/>
        <v>0</v>
      </c>
      <c r="AB16" s="9">
        <f t="shared" si="8"/>
        <v>0</v>
      </c>
      <c r="AC16" s="9">
        <f t="shared" si="9"/>
        <v>0</v>
      </c>
      <c r="AD16" s="9">
        <f t="shared" si="10"/>
        <v>0</v>
      </c>
      <c r="AE16" s="9" t="str">
        <f t="shared" si="11"/>
        <v/>
      </c>
      <c r="AF16" s="7">
        <f t="shared" si="30"/>
        <v>0</v>
      </c>
      <c r="AG16" s="10" t="s">
        <v>224</v>
      </c>
      <c r="AH16" s="7">
        <f t="shared" si="31"/>
        <v>0</v>
      </c>
      <c r="AI16" s="11" t="str">
        <f t="shared" si="32"/>
        <v>No</v>
      </c>
      <c r="AK16" s="4" t="s">
        <v>138</v>
      </c>
      <c r="AL16" s="12">
        <f t="shared" si="12"/>
        <v>665</v>
      </c>
      <c r="AM16" s="12">
        <f t="shared" si="33"/>
        <v>665</v>
      </c>
      <c r="AN16" s="3">
        <f t="shared" si="34"/>
        <v>665</v>
      </c>
      <c r="AO16" s="3">
        <f t="shared" si="35"/>
        <v>665</v>
      </c>
      <c r="AP16" s="3">
        <f t="shared" si="36"/>
        <v>665</v>
      </c>
      <c r="AQ16" s="3">
        <f t="shared" si="37"/>
        <v>665</v>
      </c>
      <c r="AR16" s="3">
        <f t="shared" si="38"/>
        <v>665</v>
      </c>
      <c r="AS16" s="3">
        <f t="shared" si="39"/>
        <v>665</v>
      </c>
      <c r="AT16" s="3">
        <f t="shared" si="40"/>
        <v>665</v>
      </c>
      <c r="AU16" s="3">
        <f t="shared" si="41"/>
        <v>665</v>
      </c>
      <c r="AV16" s="3">
        <f t="shared" si="42"/>
        <v>665</v>
      </c>
      <c r="AW16" s="3">
        <f t="shared" si="43"/>
        <v>665</v>
      </c>
      <c r="AX16" s="3">
        <f t="shared" si="44"/>
        <v>665</v>
      </c>
      <c r="AY16" s="3"/>
      <c r="BA16" s="4" t="s">
        <v>138</v>
      </c>
      <c r="BB16" s="12">
        <f t="shared" si="64"/>
        <v>237.45454545454547</v>
      </c>
      <c r="BC16" s="3">
        <f t="shared" si="45"/>
        <v>331</v>
      </c>
      <c r="BD16" s="3">
        <f t="shared" si="18"/>
        <v>349</v>
      </c>
      <c r="BE16" s="3">
        <f t="shared" si="18"/>
        <v>310</v>
      </c>
      <c r="BF16" s="3">
        <f t="shared" si="18"/>
        <v>232</v>
      </c>
      <c r="BG16" s="3">
        <f t="shared" si="18"/>
        <v>211</v>
      </c>
      <c r="BH16" s="3">
        <f t="shared" si="46"/>
        <v>206</v>
      </c>
      <c r="BI16" s="3">
        <f t="shared" si="47"/>
        <v>193</v>
      </c>
      <c r="BJ16" s="3">
        <f t="shared" si="48"/>
        <v>190</v>
      </c>
      <c r="BK16" s="3">
        <f t="shared" si="49"/>
        <v>192</v>
      </c>
      <c r="BL16" s="3">
        <f t="shared" si="50"/>
        <v>198</v>
      </c>
      <c r="BM16" s="3">
        <f t="shared" si="51"/>
        <v>200</v>
      </c>
      <c r="BN16" s="3"/>
      <c r="BO16" s="4"/>
      <c r="BP16" s="4" t="s">
        <v>138</v>
      </c>
      <c r="BQ16" s="9">
        <f t="shared" si="52"/>
        <v>0.35707450444292549</v>
      </c>
      <c r="BR16" s="9">
        <f t="shared" si="53"/>
        <v>0.49774436090225566</v>
      </c>
      <c r="BS16" s="9">
        <f t="shared" si="54"/>
        <v>0.52481203007518795</v>
      </c>
      <c r="BT16" s="9">
        <f t="shared" si="55"/>
        <v>0.46616541353383456</v>
      </c>
      <c r="BU16" s="9">
        <f t="shared" si="56"/>
        <v>0.34887218045112783</v>
      </c>
      <c r="BV16" s="9">
        <f t="shared" si="57"/>
        <v>0.31729323308270679</v>
      </c>
      <c r="BW16" s="9">
        <f t="shared" si="57"/>
        <v>0.30977443609022559</v>
      </c>
      <c r="BX16" s="9">
        <f t="shared" si="57"/>
        <v>0.29022556390977444</v>
      </c>
      <c r="BY16" s="9">
        <f t="shared" si="58"/>
        <v>0.2857142857142857</v>
      </c>
      <c r="BZ16" s="9">
        <f t="shared" si="59"/>
        <v>0.28872180451127821</v>
      </c>
      <c r="CA16" s="9">
        <f t="shared" si="60"/>
        <v>0.29774436090225564</v>
      </c>
      <c r="CB16" s="9">
        <f t="shared" si="61"/>
        <v>0.3007518796992481</v>
      </c>
      <c r="CC16" s="9"/>
      <c r="CD16" s="7">
        <f t="shared" si="66"/>
        <v>0</v>
      </c>
      <c r="CE16" s="10" t="s">
        <v>224</v>
      </c>
      <c r="CF16" s="7">
        <f t="shared" si="62"/>
        <v>0</v>
      </c>
      <c r="CG16" s="11" t="s">
        <v>224</v>
      </c>
    </row>
    <row r="17" spans="1:85" ht="16" customHeight="1" x14ac:dyDescent="0.2">
      <c r="A17" s="3" t="s">
        <v>29</v>
      </c>
      <c r="B17" s="4" t="s">
        <v>137</v>
      </c>
      <c r="C17" s="3">
        <v>60</v>
      </c>
      <c r="D17" s="3">
        <v>264</v>
      </c>
      <c r="E17" s="3">
        <f t="shared" si="63"/>
        <v>117.6</v>
      </c>
      <c r="F17" s="3">
        <v>146</v>
      </c>
      <c r="G17" s="3">
        <v>132</v>
      </c>
      <c r="H17" s="3">
        <v>127</v>
      </c>
      <c r="I17" s="3">
        <v>91</v>
      </c>
      <c r="J17" s="3">
        <v>92</v>
      </c>
      <c r="K17" s="3">
        <v>116</v>
      </c>
      <c r="L17" s="3">
        <v>116</v>
      </c>
      <c r="M17" s="3">
        <v>121</v>
      </c>
      <c r="N17" s="3">
        <v>132</v>
      </c>
      <c r="O17" s="3">
        <v>146</v>
      </c>
      <c r="P17" s="3">
        <v>142</v>
      </c>
      <c r="Q17" s="3"/>
      <c r="S17" s="8">
        <f t="shared" si="29"/>
        <v>0.46866391184573003</v>
      </c>
      <c r="T17" s="9">
        <f t="shared" si="0"/>
        <v>0.55303030303030298</v>
      </c>
      <c r="U17" s="9">
        <f t="shared" si="1"/>
        <v>0.5</v>
      </c>
      <c r="V17" s="9">
        <f t="shared" si="2"/>
        <v>0.48106060606060608</v>
      </c>
      <c r="W17" s="9">
        <f t="shared" si="3"/>
        <v>0.34469696969696972</v>
      </c>
      <c r="X17" s="9">
        <f t="shared" si="4"/>
        <v>0.34848484848484851</v>
      </c>
      <c r="Y17" s="9">
        <f t="shared" si="5"/>
        <v>0.43939393939393939</v>
      </c>
      <c r="Z17" s="9">
        <f t="shared" si="6"/>
        <v>0.43939393939393939</v>
      </c>
      <c r="AA17" s="9">
        <f t="shared" si="7"/>
        <v>0.45833333333333331</v>
      </c>
      <c r="AB17" s="9">
        <f t="shared" si="8"/>
        <v>0.5</v>
      </c>
      <c r="AC17" s="9">
        <f t="shared" si="9"/>
        <v>0.55303030303030298</v>
      </c>
      <c r="AD17" s="9">
        <f t="shared" si="10"/>
        <v>0.53787878787878785</v>
      </c>
      <c r="AE17" s="9" t="str">
        <f t="shared" si="11"/>
        <v/>
      </c>
      <c r="AF17" s="7">
        <f t="shared" si="30"/>
        <v>0</v>
      </c>
      <c r="AG17" s="10" t="s">
        <v>223</v>
      </c>
      <c r="AH17" s="7">
        <f t="shared" si="31"/>
        <v>0</v>
      </c>
      <c r="AI17" s="11" t="str">
        <f t="shared" si="32"/>
        <v>No</v>
      </c>
      <c r="AK17" s="4" t="s">
        <v>139</v>
      </c>
      <c r="AL17" s="12">
        <f t="shared" si="12"/>
        <v>185</v>
      </c>
      <c r="AM17" s="12">
        <f t="shared" si="33"/>
        <v>185</v>
      </c>
      <c r="AN17" s="3">
        <f t="shared" si="34"/>
        <v>185</v>
      </c>
      <c r="AO17" s="3">
        <f t="shared" si="35"/>
        <v>185</v>
      </c>
      <c r="AP17" s="3">
        <f t="shared" si="36"/>
        <v>185</v>
      </c>
      <c r="AQ17" s="3">
        <f t="shared" si="37"/>
        <v>185</v>
      </c>
      <c r="AR17" s="3">
        <f t="shared" si="38"/>
        <v>185</v>
      </c>
      <c r="AS17" s="3">
        <f t="shared" si="39"/>
        <v>185</v>
      </c>
      <c r="AT17" s="3">
        <f t="shared" si="40"/>
        <v>185</v>
      </c>
      <c r="AU17" s="3">
        <f t="shared" si="41"/>
        <v>185</v>
      </c>
      <c r="AV17" s="3">
        <f t="shared" si="42"/>
        <v>185</v>
      </c>
      <c r="AW17" s="3">
        <f t="shared" si="43"/>
        <v>185</v>
      </c>
      <c r="AX17" s="3">
        <f t="shared" si="44"/>
        <v>185</v>
      </c>
      <c r="AY17" s="3"/>
      <c r="BA17" s="4" t="s">
        <v>139</v>
      </c>
      <c r="BB17" s="12">
        <f t="shared" si="64"/>
        <v>126.36363636363636</v>
      </c>
      <c r="BC17" s="3">
        <f t="shared" si="45"/>
        <v>192</v>
      </c>
      <c r="BD17" s="3">
        <f t="shared" si="18"/>
        <v>193</v>
      </c>
      <c r="BE17" s="3">
        <f t="shared" si="18"/>
        <v>162</v>
      </c>
      <c r="BF17" s="3">
        <f t="shared" si="18"/>
        <v>104</v>
      </c>
      <c r="BG17" s="3">
        <f t="shared" si="18"/>
        <v>91</v>
      </c>
      <c r="BH17" s="3">
        <f t="shared" si="46"/>
        <v>81</v>
      </c>
      <c r="BI17" s="3">
        <f t="shared" si="47"/>
        <v>98</v>
      </c>
      <c r="BJ17" s="3">
        <f t="shared" si="48"/>
        <v>106</v>
      </c>
      <c r="BK17" s="3">
        <f t="shared" si="49"/>
        <v>121</v>
      </c>
      <c r="BL17" s="3">
        <f t="shared" si="50"/>
        <v>128</v>
      </c>
      <c r="BM17" s="3">
        <f t="shared" si="51"/>
        <v>114</v>
      </c>
      <c r="BN17" s="3"/>
      <c r="BO17" s="4"/>
      <c r="BP17" s="4" t="s">
        <v>139</v>
      </c>
      <c r="BQ17" s="9">
        <f t="shared" si="52"/>
        <v>0.68304668304668303</v>
      </c>
      <c r="BR17" s="9">
        <f t="shared" si="53"/>
        <v>1.0378378378378379</v>
      </c>
      <c r="BS17" s="9">
        <f t="shared" si="54"/>
        <v>1.0432432432432432</v>
      </c>
      <c r="BT17" s="9">
        <f t="shared" si="55"/>
        <v>0.87567567567567572</v>
      </c>
      <c r="BU17" s="9">
        <f t="shared" si="56"/>
        <v>0.56216216216216219</v>
      </c>
      <c r="BV17" s="9">
        <f t="shared" si="57"/>
        <v>0.49189189189189192</v>
      </c>
      <c r="BW17" s="9">
        <f t="shared" si="57"/>
        <v>0.43783783783783786</v>
      </c>
      <c r="BX17" s="9">
        <f t="shared" si="57"/>
        <v>0.52972972972972976</v>
      </c>
      <c r="BY17" s="9">
        <f t="shared" si="58"/>
        <v>0.572972972972973</v>
      </c>
      <c r="BZ17" s="9">
        <f t="shared" si="59"/>
        <v>0.65405405405405403</v>
      </c>
      <c r="CA17" s="9">
        <f t="shared" si="60"/>
        <v>0.69189189189189193</v>
      </c>
      <c r="CB17" s="9">
        <f t="shared" si="61"/>
        <v>0.61621621621621625</v>
      </c>
      <c r="CC17" s="9"/>
      <c r="CD17" s="7">
        <f t="shared" si="66"/>
        <v>2</v>
      </c>
      <c r="CE17" s="10" t="s">
        <v>223</v>
      </c>
      <c r="CF17" s="7">
        <f t="shared" si="62"/>
        <v>2</v>
      </c>
      <c r="CG17" s="11" t="s">
        <v>223</v>
      </c>
    </row>
    <row r="18" spans="1:85" ht="16" customHeight="1" x14ac:dyDescent="0.2">
      <c r="A18" s="3" t="s">
        <v>27</v>
      </c>
      <c r="B18" s="4" t="s">
        <v>138</v>
      </c>
      <c r="C18" s="3">
        <v>665</v>
      </c>
      <c r="D18" s="3">
        <v>665</v>
      </c>
      <c r="E18" s="3">
        <f t="shared" si="63"/>
        <v>286.60000000000002</v>
      </c>
      <c r="F18" s="3">
        <v>331</v>
      </c>
      <c r="G18" s="3">
        <v>349</v>
      </c>
      <c r="H18" s="3">
        <v>310</v>
      </c>
      <c r="I18" s="3">
        <v>232</v>
      </c>
      <c r="J18" s="3">
        <v>211</v>
      </c>
      <c r="K18" s="3">
        <v>206</v>
      </c>
      <c r="L18" s="3">
        <v>193</v>
      </c>
      <c r="M18" s="3">
        <v>190</v>
      </c>
      <c r="N18" s="3">
        <v>192</v>
      </c>
      <c r="O18" s="3">
        <v>198</v>
      </c>
      <c r="P18" s="3">
        <v>200</v>
      </c>
      <c r="Q18" s="3">
        <v>195</v>
      </c>
      <c r="S18" s="8">
        <f t="shared" si="29"/>
        <v>0.35175438596491232</v>
      </c>
      <c r="T18" s="9">
        <f t="shared" si="0"/>
        <v>0.49774436090225566</v>
      </c>
      <c r="U18" s="9">
        <f t="shared" si="1"/>
        <v>0.52481203007518795</v>
      </c>
      <c r="V18" s="9">
        <f t="shared" si="2"/>
        <v>0.46616541353383456</v>
      </c>
      <c r="W18" s="9">
        <f t="shared" si="3"/>
        <v>0.34887218045112783</v>
      </c>
      <c r="X18" s="9">
        <f t="shared" si="4"/>
        <v>0.31729323308270679</v>
      </c>
      <c r="Y18" s="9">
        <f t="shared" si="5"/>
        <v>0.30977443609022559</v>
      </c>
      <c r="Z18" s="9">
        <f t="shared" si="6"/>
        <v>0.29022556390977444</v>
      </c>
      <c r="AA18" s="9">
        <f t="shared" si="7"/>
        <v>0.2857142857142857</v>
      </c>
      <c r="AB18" s="9">
        <f t="shared" si="8"/>
        <v>0.28872180451127821</v>
      </c>
      <c r="AC18" s="9">
        <f t="shared" si="9"/>
        <v>0.29774436090225564</v>
      </c>
      <c r="AD18" s="9">
        <f t="shared" si="10"/>
        <v>0.3007518796992481</v>
      </c>
      <c r="AE18" s="9">
        <f t="shared" si="11"/>
        <v>0.2932330827067669</v>
      </c>
      <c r="AF18" s="7">
        <f t="shared" si="30"/>
        <v>0</v>
      </c>
      <c r="AG18" s="10" t="s">
        <v>224</v>
      </c>
      <c r="AH18" s="7">
        <f t="shared" si="31"/>
        <v>0</v>
      </c>
      <c r="AI18" s="11" t="str">
        <f t="shared" si="32"/>
        <v>No</v>
      </c>
      <c r="AK18" s="4" t="s">
        <v>141</v>
      </c>
      <c r="AL18" s="12">
        <f t="shared" si="12"/>
        <v>117</v>
      </c>
      <c r="AM18" s="12">
        <f t="shared" si="33"/>
        <v>117</v>
      </c>
      <c r="AN18" s="3">
        <f t="shared" si="34"/>
        <v>117</v>
      </c>
      <c r="AO18" s="3">
        <f t="shared" si="35"/>
        <v>117</v>
      </c>
      <c r="AP18" s="3">
        <f t="shared" si="36"/>
        <v>117</v>
      </c>
      <c r="AQ18" s="3">
        <f t="shared" si="37"/>
        <v>117</v>
      </c>
      <c r="AR18" s="3">
        <f t="shared" si="38"/>
        <v>117</v>
      </c>
      <c r="AS18" s="3">
        <f t="shared" si="39"/>
        <v>117</v>
      </c>
      <c r="AT18" s="3">
        <f t="shared" si="40"/>
        <v>117</v>
      </c>
      <c r="AU18" s="3">
        <f t="shared" si="41"/>
        <v>117</v>
      </c>
      <c r="AV18" s="3">
        <f t="shared" si="42"/>
        <v>117</v>
      </c>
      <c r="AW18" s="3">
        <f t="shared" si="43"/>
        <v>117</v>
      </c>
      <c r="AX18" s="3">
        <f t="shared" si="44"/>
        <v>117</v>
      </c>
      <c r="AY18" s="3"/>
      <c r="BA18" s="4" t="s">
        <v>141</v>
      </c>
      <c r="BB18" s="12">
        <f t="shared" si="64"/>
        <v>126.54545454545455</v>
      </c>
      <c r="BC18" s="3">
        <f t="shared" si="45"/>
        <v>149</v>
      </c>
      <c r="BD18" s="3">
        <f t="shared" si="18"/>
        <v>155</v>
      </c>
      <c r="BE18" s="3">
        <f t="shared" si="18"/>
        <v>136</v>
      </c>
      <c r="BF18" s="3">
        <f t="shared" si="18"/>
        <v>107</v>
      </c>
      <c r="BG18" s="3">
        <f t="shared" si="18"/>
        <v>118</v>
      </c>
      <c r="BH18" s="3">
        <f t="shared" si="46"/>
        <v>116</v>
      </c>
      <c r="BI18" s="3">
        <f t="shared" si="47"/>
        <v>102</v>
      </c>
      <c r="BJ18" s="3">
        <f t="shared" si="48"/>
        <v>123</v>
      </c>
      <c r="BK18" s="3">
        <f t="shared" si="49"/>
        <v>133</v>
      </c>
      <c r="BL18" s="3">
        <f t="shared" si="50"/>
        <v>124</v>
      </c>
      <c r="BM18" s="3">
        <f t="shared" si="51"/>
        <v>129</v>
      </c>
      <c r="BN18" s="3"/>
      <c r="BO18" s="4"/>
      <c r="BP18" s="4" t="s">
        <v>141</v>
      </c>
      <c r="BQ18" s="9">
        <f t="shared" si="52"/>
        <v>1.0815850815850816</v>
      </c>
      <c r="BR18" s="9">
        <f t="shared" si="53"/>
        <v>1.2735042735042734</v>
      </c>
      <c r="BS18" s="9">
        <f t="shared" si="54"/>
        <v>1.3247863247863247</v>
      </c>
      <c r="BT18" s="9">
        <f t="shared" si="55"/>
        <v>1.1623931623931625</v>
      </c>
      <c r="BU18" s="9">
        <f t="shared" si="56"/>
        <v>0.9145299145299145</v>
      </c>
      <c r="BV18" s="9">
        <f t="shared" si="57"/>
        <v>1.0085470085470085</v>
      </c>
      <c r="BW18" s="9">
        <f t="shared" si="57"/>
        <v>0.99145299145299148</v>
      </c>
      <c r="BX18" s="9">
        <f t="shared" si="57"/>
        <v>0.87179487179487181</v>
      </c>
      <c r="BY18" s="9">
        <f t="shared" si="58"/>
        <v>1.0512820512820513</v>
      </c>
      <c r="BZ18" s="9">
        <f t="shared" si="59"/>
        <v>1.1367521367521367</v>
      </c>
      <c r="CA18" s="9">
        <f t="shared" si="60"/>
        <v>1.0598290598290598</v>
      </c>
      <c r="CB18" s="9">
        <f t="shared" si="61"/>
        <v>1.1025641025641026</v>
      </c>
      <c r="CC18" s="9"/>
      <c r="CD18" s="7">
        <f t="shared" si="66"/>
        <v>8</v>
      </c>
      <c r="CE18" s="10" t="s">
        <v>223</v>
      </c>
      <c r="CF18" s="7">
        <f t="shared" si="62"/>
        <v>10</v>
      </c>
      <c r="CG18" s="11" t="s">
        <v>223</v>
      </c>
    </row>
    <row r="19" spans="1:85" ht="16" customHeight="1" x14ac:dyDescent="0.2">
      <c r="A19" s="3" t="s">
        <v>28</v>
      </c>
      <c r="B19" s="4" t="s">
        <v>139</v>
      </c>
      <c r="C19" s="3">
        <v>185</v>
      </c>
      <c r="D19" s="3">
        <v>185</v>
      </c>
      <c r="E19" s="3">
        <f t="shared" si="63"/>
        <v>148.4</v>
      </c>
      <c r="F19" s="3">
        <v>192</v>
      </c>
      <c r="G19" s="3">
        <v>193</v>
      </c>
      <c r="H19" s="3">
        <v>162</v>
      </c>
      <c r="I19" s="3">
        <v>104</v>
      </c>
      <c r="J19" s="3">
        <v>91</v>
      </c>
      <c r="K19" s="3">
        <v>81</v>
      </c>
      <c r="L19" s="3">
        <v>98</v>
      </c>
      <c r="M19" s="3">
        <v>106</v>
      </c>
      <c r="N19" s="3">
        <v>121</v>
      </c>
      <c r="O19" s="3">
        <v>128</v>
      </c>
      <c r="P19" s="3">
        <v>114</v>
      </c>
      <c r="Q19" s="3">
        <v>114</v>
      </c>
      <c r="S19" s="8">
        <f t="shared" si="29"/>
        <v>0.67747747747747755</v>
      </c>
      <c r="T19" s="9">
        <f t="shared" si="0"/>
        <v>1.0378378378378379</v>
      </c>
      <c r="U19" s="9">
        <f t="shared" si="1"/>
        <v>1.0432432432432432</v>
      </c>
      <c r="V19" s="9">
        <f t="shared" si="2"/>
        <v>0.87567567567567572</v>
      </c>
      <c r="W19" s="9">
        <f t="shared" si="3"/>
        <v>0.56216216216216219</v>
      </c>
      <c r="X19" s="9">
        <f t="shared" si="4"/>
        <v>0.49189189189189192</v>
      </c>
      <c r="Y19" s="9">
        <f t="shared" si="5"/>
        <v>0.43783783783783786</v>
      </c>
      <c r="Z19" s="9">
        <f t="shared" si="6"/>
        <v>0.52972972972972976</v>
      </c>
      <c r="AA19" s="9">
        <f t="shared" si="7"/>
        <v>0.572972972972973</v>
      </c>
      <c r="AB19" s="9">
        <f t="shared" si="8"/>
        <v>0.65405405405405403</v>
      </c>
      <c r="AC19" s="9">
        <f t="shared" si="9"/>
        <v>0.69189189189189193</v>
      </c>
      <c r="AD19" s="9">
        <f t="shared" si="10"/>
        <v>0.61621621621621625</v>
      </c>
      <c r="AE19" s="9">
        <f t="shared" si="11"/>
        <v>0.61621621621621625</v>
      </c>
      <c r="AF19" s="7">
        <f t="shared" si="30"/>
        <v>2</v>
      </c>
      <c r="AG19" s="10" t="s">
        <v>223</v>
      </c>
      <c r="AH19" s="7">
        <f t="shared" si="31"/>
        <v>2</v>
      </c>
      <c r="AI19" s="11" t="str">
        <f t="shared" si="32"/>
        <v>Yes</v>
      </c>
      <c r="AK19" s="4" t="s">
        <v>143</v>
      </c>
      <c r="AL19" s="12">
        <f t="shared" si="12"/>
        <v>261</v>
      </c>
      <c r="AM19" s="12">
        <f t="shared" si="33"/>
        <v>261</v>
      </c>
      <c r="AN19" s="3">
        <f t="shared" si="34"/>
        <v>261</v>
      </c>
      <c r="AO19" s="3">
        <f t="shared" si="35"/>
        <v>261</v>
      </c>
      <c r="AP19" s="3">
        <f t="shared" si="36"/>
        <v>261</v>
      </c>
      <c r="AQ19" s="3">
        <f t="shared" si="37"/>
        <v>261</v>
      </c>
      <c r="AR19" s="3">
        <f t="shared" si="38"/>
        <v>261</v>
      </c>
      <c r="AS19" s="3">
        <f t="shared" si="39"/>
        <v>261</v>
      </c>
      <c r="AT19" s="3">
        <f t="shared" si="40"/>
        <v>261</v>
      </c>
      <c r="AU19" s="3">
        <f t="shared" si="41"/>
        <v>261</v>
      </c>
      <c r="AV19" s="3">
        <f t="shared" si="42"/>
        <v>261</v>
      </c>
      <c r="AW19" s="3">
        <f t="shared" si="43"/>
        <v>261</v>
      </c>
      <c r="AX19" s="3">
        <f t="shared" si="44"/>
        <v>261</v>
      </c>
      <c r="AY19" s="3"/>
      <c r="BA19" s="4" t="s">
        <v>143</v>
      </c>
      <c r="BB19" s="12">
        <f t="shared" ref="BB19" si="67">AVERAGEIF(BC19:BN19, "&lt;&gt;")</f>
        <v>239.09090909090909</v>
      </c>
      <c r="BC19" s="3">
        <f t="shared" si="45"/>
        <v>276</v>
      </c>
      <c r="BD19" s="3">
        <f t="shared" ref="BD19:BD48" si="68">SUMIFS(G$3:G$113,$B$3:$B$113,$BA19,G$3:G$113,"&lt;&gt;")</f>
        <v>278</v>
      </c>
      <c r="BE19" s="3">
        <f t="shared" ref="BE19:BE48" si="69">SUMIFS(H$3:H$113,$B$3:$B$113,$BA19,H$3:H$113,"&lt;&gt;")</f>
        <v>262</v>
      </c>
      <c r="BF19" s="3">
        <f t="shared" ref="BF19:BF48" si="70">SUMIFS(I$3:I$113,$B$3:$B$113,$BA19,I$3:I$113,"&lt;&gt;")</f>
        <v>175</v>
      </c>
      <c r="BG19" s="3">
        <f t="shared" ref="BG19:BG48" si="71">SUMIFS(J$3:J$113,$B$3:$B$113,$BA19,J$3:J$113,"&lt;&gt;")</f>
        <v>188</v>
      </c>
      <c r="BH19" s="3">
        <f t="shared" si="46"/>
        <v>198</v>
      </c>
      <c r="BI19" s="3">
        <f t="shared" si="47"/>
        <v>221</v>
      </c>
      <c r="BJ19" s="3">
        <f t="shared" si="48"/>
        <v>242</v>
      </c>
      <c r="BK19" s="3">
        <f t="shared" si="49"/>
        <v>267</v>
      </c>
      <c r="BL19" s="3">
        <f t="shared" si="50"/>
        <v>265</v>
      </c>
      <c r="BM19" s="3">
        <f t="shared" si="51"/>
        <v>258</v>
      </c>
      <c r="BN19" s="3"/>
      <c r="BO19" s="4"/>
      <c r="BP19" s="4" t="s">
        <v>143</v>
      </c>
      <c r="BQ19" s="9">
        <f t="shared" si="52"/>
        <v>0.9160571229536747</v>
      </c>
      <c r="BR19" s="9">
        <f t="shared" si="53"/>
        <v>1.0574712643678161</v>
      </c>
      <c r="BS19" s="9">
        <f t="shared" si="54"/>
        <v>1.0651340996168583</v>
      </c>
      <c r="BT19" s="9">
        <f t="shared" si="55"/>
        <v>1.0038314176245211</v>
      </c>
      <c r="BU19" s="9">
        <f t="shared" si="56"/>
        <v>0.67049808429118773</v>
      </c>
      <c r="BV19" s="9">
        <f t="shared" si="57"/>
        <v>0.72030651340996166</v>
      </c>
      <c r="BW19" s="9">
        <f t="shared" si="57"/>
        <v>0.75862068965517238</v>
      </c>
      <c r="BX19" s="9">
        <f t="shared" si="57"/>
        <v>0.84674329501915713</v>
      </c>
      <c r="BY19" s="9">
        <f t="shared" si="58"/>
        <v>0.92720306513409967</v>
      </c>
      <c r="BZ19" s="9">
        <f t="shared" si="59"/>
        <v>1.0229885057471264</v>
      </c>
      <c r="CA19" s="9">
        <f t="shared" si="60"/>
        <v>1.0153256704980842</v>
      </c>
      <c r="CB19" s="9">
        <f t="shared" si="61"/>
        <v>0.9885057471264368</v>
      </c>
      <c r="CC19" s="9"/>
      <c r="CD19" s="7"/>
      <c r="CE19" s="10"/>
      <c r="CF19" s="7"/>
      <c r="CG19" s="11"/>
    </row>
    <row r="20" spans="1:85" ht="16" customHeight="1" x14ac:dyDescent="0.2">
      <c r="A20" s="3" t="s">
        <v>121</v>
      </c>
      <c r="B20" s="4" t="s">
        <v>140</v>
      </c>
      <c r="C20" s="3">
        <v>221</v>
      </c>
      <c r="D20" s="3">
        <v>221</v>
      </c>
      <c r="E20" s="3">
        <f t="shared" si="63"/>
        <v>169</v>
      </c>
      <c r="F20" s="3">
        <v>223</v>
      </c>
      <c r="G20" s="3">
        <v>217</v>
      </c>
      <c r="H20" s="3">
        <v>197</v>
      </c>
      <c r="I20" s="3">
        <v>117</v>
      </c>
      <c r="J20" s="3">
        <v>91</v>
      </c>
      <c r="K20" s="3">
        <v>97</v>
      </c>
      <c r="L20" s="3">
        <v>92</v>
      </c>
      <c r="M20" s="3">
        <v>101</v>
      </c>
      <c r="N20" s="3">
        <v>103</v>
      </c>
      <c r="O20" s="3">
        <v>151</v>
      </c>
      <c r="P20" s="3">
        <v>178</v>
      </c>
      <c r="Q20" s="3">
        <v>193</v>
      </c>
      <c r="S20" s="8">
        <f t="shared" si="29"/>
        <v>0.66365007541478127</v>
      </c>
      <c r="T20" s="9">
        <f t="shared" si="0"/>
        <v>1.0090497737556561</v>
      </c>
      <c r="U20" s="9">
        <f t="shared" si="1"/>
        <v>0.98190045248868774</v>
      </c>
      <c r="V20" s="9">
        <f t="shared" si="2"/>
        <v>0.89140271493212675</v>
      </c>
      <c r="W20" s="9">
        <f t="shared" si="3"/>
        <v>0.52941176470588236</v>
      </c>
      <c r="X20" s="9">
        <f t="shared" si="4"/>
        <v>0.41176470588235292</v>
      </c>
      <c r="Y20" s="9">
        <f t="shared" si="5"/>
        <v>0.43891402714932126</v>
      </c>
      <c r="Z20" s="9">
        <f t="shared" si="6"/>
        <v>0.41628959276018102</v>
      </c>
      <c r="AA20" s="9">
        <f t="shared" si="7"/>
        <v>0.45701357466063347</v>
      </c>
      <c r="AB20" s="9">
        <f t="shared" si="8"/>
        <v>0.4660633484162896</v>
      </c>
      <c r="AC20" s="9">
        <f t="shared" si="9"/>
        <v>0.68325791855203621</v>
      </c>
      <c r="AD20" s="9">
        <f t="shared" si="10"/>
        <v>0.80542986425339369</v>
      </c>
      <c r="AE20" s="9">
        <f t="shared" si="11"/>
        <v>0.87330316742081449</v>
      </c>
      <c r="AF20" s="7">
        <f t="shared" si="30"/>
        <v>1</v>
      </c>
      <c r="AG20" s="10" t="s">
        <v>224</v>
      </c>
      <c r="AH20" s="7">
        <f t="shared" si="31"/>
        <v>2</v>
      </c>
      <c r="AI20" s="11" t="str">
        <f t="shared" si="32"/>
        <v>Yes</v>
      </c>
      <c r="AK20" s="4" t="s">
        <v>142</v>
      </c>
      <c r="AL20" s="12">
        <f t="shared" si="12"/>
        <v>108</v>
      </c>
      <c r="AM20" s="12">
        <f t="shared" si="33"/>
        <v>108</v>
      </c>
      <c r="AN20" s="3">
        <f t="shared" si="34"/>
        <v>108</v>
      </c>
      <c r="AO20" s="3">
        <f t="shared" si="35"/>
        <v>108</v>
      </c>
      <c r="AP20" s="3">
        <f t="shared" si="36"/>
        <v>108</v>
      </c>
      <c r="AQ20" s="3">
        <f t="shared" si="37"/>
        <v>108</v>
      </c>
      <c r="AR20" s="3">
        <f t="shared" si="38"/>
        <v>108</v>
      </c>
      <c r="AS20" s="3">
        <f t="shared" si="39"/>
        <v>108</v>
      </c>
      <c r="AT20" s="3">
        <f t="shared" si="40"/>
        <v>108</v>
      </c>
      <c r="AU20" s="3">
        <f t="shared" si="41"/>
        <v>108</v>
      </c>
      <c r="AV20" s="3">
        <f t="shared" si="42"/>
        <v>108</v>
      </c>
      <c r="AW20" s="3">
        <f t="shared" si="43"/>
        <v>108</v>
      </c>
      <c r="AX20" s="3">
        <f t="shared" si="44"/>
        <v>108</v>
      </c>
      <c r="AY20" s="3"/>
      <c r="BA20" s="4" t="s">
        <v>142</v>
      </c>
      <c r="BB20" s="12">
        <f t="shared" si="64"/>
        <v>38.363636363636367</v>
      </c>
      <c r="BC20" s="3">
        <f t="shared" si="45"/>
        <v>63</v>
      </c>
      <c r="BD20" s="3">
        <f t="shared" si="68"/>
        <v>63</v>
      </c>
      <c r="BE20" s="3">
        <f t="shared" si="69"/>
        <v>56</v>
      </c>
      <c r="BF20" s="3">
        <f t="shared" si="70"/>
        <v>42</v>
      </c>
      <c r="BG20" s="3">
        <f t="shared" si="71"/>
        <v>72</v>
      </c>
      <c r="BH20" s="3">
        <f t="shared" si="46"/>
        <v>20</v>
      </c>
      <c r="BI20" s="3">
        <f t="shared" si="47"/>
        <v>15</v>
      </c>
      <c r="BJ20" s="3">
        <f t="shared" si="48"/>
        <v>20</v>
      </c>
      <c r="BK20" s="3">
        <f t="shared" si="49"/>
        <v>24</v>
      </c>
      <c r="BL20" s="3">
        <f t="shared" si="50"/>
        <v>25</v>
      </c>
      <c r="BM20" s="3">
        <f t="shared" si="51"/>
        <v>22</v>
      </c>
      <c r="BN20" s="3"/>
      <c r="BO20" s="4"/>
      <c r="BP20" s="4" t="s">
        <v>142</v>
      </c>
      <c r="BQ20" s="9">
        <f>BB20/AM20</f>
        <v>0.35521885521885527</v>
      </c>
      <c r="BR20" s="9">
        <f t="shared" si="53"/>
        <v>0.58333333333333337</v>
      </c>
      <c r="BS20" s="9">
        <f t="shared" si="54"/>
        <v>0.58333333333333337</v>
      </c>
      <c r="BT20" s="9">
        <f t="shared" si="55"/>
        <v>0.51851851851851849</v>
      </c>
      <c r="BU20" s="9">
        <f t="shared" si="56"/>
        <v>0.3888888888888889</v>
      </c>
      <c r="BV20" s="9">
        <f t="shared" si="57"/>
        <v>0.66666666666666663</v>
      </c>
      <c r="BW20" s="9">
        <f t="shared" si="57"/>
        <v>0.18518518518518517</v>
      </c>
      <c r="BX20" s="9">
        <f t="shared" si="57"/>
        <v>0.1388888888888889</v>
      </c>
      <c r="BY20" s="9">
        <f t="shared" si="58"/>
        <v>0.18518518518518517</v>
      </c>
      <c r="BZ20" s="9">
        <f t="shared" si="59"/>
        <v>0.22222222222222221</v>
      </c>
      <c r="CA20" s="9">
        <f t="shared" si="60"/>
        <v>0.23148148148148148</v>
      </c>
      <c r="CB20" s="9">
        <f t="shared" si="61"/>
        <v>0.20370370370370369</v>
      </c>
      <c r="CC20" s="9"/>
      <c r="CD20" s="7">
        <f t="shared" si="66"/>
        <v>0</v>
      </c>
      <c r="CE20" s="10" t="s">
        <v>224</v>
      </c>
      <c r="CF20" s="7">
        <f t="shared" si="62"/>
        <v>0</v>
      </c>
      <c r="CG20" s="11" t="s">
        <v>224</v>
      </c>
    </row>
    <row r="21" spans="1:85" ht="16" customHeight="1" x14ac:dyDescent="0.2">
      <c r="A21" s="3" t="s">
        <v>30</v>
      </c>
      <c r="B21" s="4" t="s">
        <v>141</v>
      </c>
      <c r="C21" s="3">
        <v>117</v>
      </c>
      <c r="D21" s="3">
        <v>117</v>
      </c>
      <c r="E21" s="3">
        <f t="shared" si="63"/>
        <v>133</v>
      </c>
      <c r="F21" s="3">
        <v>149</v>
      </c>
      <c r="G21" s="3">
        <v>155</v>
      </c>
      <c r="H21" s="3">
        <v>136</v>
      </c>
      <c r="I21" s="3">
        <v>107</v>
      </c>
      <c r="J21" s="3">
        <v>118</v>
      </c>
      <c r="K21" s="3">
        <v>116</v>
      </c>
      <c r="L21" s="3">
        <v>102</v>
      </c>
      <c r="M21" s="3">
        <v>123</v>
      </c>
      <c r="N21" s="3">
        <v>133</v>
      </c>
      <c r="O21" s="3">
        <v>124</v>
      </c>
      <c r="P21" s="3">
        <v>129</v>
      </c>
      <c r="Q21" s="3">
        <v>134</v>
      </c>
      <c r="S21" s="8">
        <f t="shared" si="29"/>
        <v>1.0868945868945867</v>
      </c>
      <c r="T21" s="9">
        <f t="shared" si="0"/>
        <v>1.2735042735042734</v>
      </c>
      <c r="U21" s="9">
        <f t="shared" si="1"/>
        <v>1.3247863247863247</v>
      </c>
      <c r="V21" s="9">
        <f t="shared" si="2"/>
        <v>1.1623931623931625</v>
      </c>
      <c r="W21" s="9">
        <f t="shared" si="3"/>
        <v>0.9145299145299145</v>
      </c>
      <c r="X21" s="9">
        <f t="shared" si="4"/>
        <v>1.0085470085470085</v>
      </c>
      <c r="Y21" s="9">
        <f t="shared" si="5"/>
        <v>0.99145299145299148</v>
      </c>
      <c r="Z21" s="9">
        <f t="shared" si="6"/>
        <v>0.87179487179487181</v>
      </c>
      <c r="AA21" s="9">
        <f t="shared" si="7"/>
        <v>1.0512820512820513</v>
      </c>
      <c r="AB21" s="9">
        <f t="shared" si="8"/>
        <v>1.1367521367521367</v>
      </c>
      <c r="AC21" s="9">
        <f t="shared" si="9"/>
        <v>1.0598290598290598</v>
      </c>
      <c r="AD21" s="9">
        <f t="shared" si="10"/>
        <v>1.1025641025641026</v>
      </c>
      <c r="AE21" s="9">
        <f t="shared" si="11"/>
        <v>1.1452991452991452</v>
      </c>
      <c r="AF21" s="7">
        <f t="shared" si="30"/>
        <v>9</v>
      </c>
      <c r="AG21" s="10" t="s">
        <v>223</v>
      </c>
      <c r="AH21" s="7">
        <f t="shared" si="31"/>
        <v>11</v>
      </c>
      <c r="AI21" s="11" t="str">
        <f t="shared" si="32"/>
        <v>Yes</v>
      </c>
      <c r="AK21" s="4" t="s">
        <v>144</v>
      </c>
      <c r="AL21" s="12">
        <f t="shared" si="12"/>
        <v>110</v>
      </c>
      <c r="AM21" s="12">
        <f t="shared" si="33"/>
        <v>110</v>
      </c>
      <c r="AN21" s="3">
        <f t="shared" si="34"/>
        <v>110</v>
      </c>
      <c r="AO21" s="3">
        <f t="shared" si="35"/>
        <v>110</v>
      </c>
      <c r="AP21" s="3">
        <f t="shared" si="36"/>
        <v>110</v>
      </c>
      <c r="AQ21" s="3">
        <f t="shared" si="37"/>
        <v>110</v>
      </c>
      <c r="AR21" s="3">
        <f t="shared" si="38"/>
        <v>110</v>
      </c>
      <c r="AS21" s="3">
        <f t="shared" si="39"/>
        <v>110</v>
      </c>
      <c r="AT21" s="3">
        <f t="shared" si="40"/>
        <v>110</v>
      </c>
      <c r="AU21" s="3">
        <f t="shared" si="41"/>
        <v>110</v>
      </c>
      <c r="AV21" s="3">
        <f t="shared" si="42"/>
        <v>110</v>
      </c>
      <c r="AW21" s="3">
        <f t="shared" si="43"/>
        <v>110</v>
      </c>
      <c r="AX21" s="3">
        <f t="shared" si="44"/>
        <v>110</v>
      </c>
      <c r="AY21" s="3"/>
      <c r="BA21" s="4" t="s">
        <v>144</v>
      </c>
      <c r="BB21" s="12">
        <f t="shared" si="64"/>
        <v>75</v>
      </c>
      <c r="BC21" s="3">
        <f t="shared" si="45"/>
        <v>84</v>
      </c>
      <c r="BD21" s="3">
        <f t="shared" si="68"/>
        <v>98</v>
      </c>
      <c r="BE21" s="3">
        <f t="shared" si="69"/>
        <v>86</v>
      </c>
      <c r="BF21" s="3">
        <f t="shared" si="70"/>
        <v>70</v>
      </c>
      <c r="BG21" s="3">
        <f t="shared" si="71"/>
        <v>70</v>
      </c>
      <c r="BH21" s="3">
        <f t="shared" si="46"/>
        <v>74</v>
      </c>
      <c r="BI21" s="3">
        <f t="shared" si="47"/>
        <v>67</v>
      </c>
      <c r="BJ21" s="3">
        <f t="shared" si="48"/>
        <v>71</v>
      </c>
      <c r="BK21" s="3">
        <f t="shared" si="49"/>
        <v>68</v>
      </c>
      <c r="BL21" s="3">
        <f t="shared" si="50"/>
        <v>72</v>
      </c>
      <c r="BM21" s="3">
        <f t="shared" si="51"/>
        <v>65</v>
      </c>
      <c r="BN21" s="3"/>
      <c r="BO21" s="4"/>
      <c r="BP21" s="4" t="s">
        <v>144</v>
      </c>
      <c r="BQ21" s="9">
        <f t="shared" si="52"/>
        <v>0.68181818181818177</v>
      </c>
      <c r="BR21" s="9">
        <f t="shared" si="53"/>
        <v>0.76363636363636367</v>
      </c>
      <c r="BS21" s="9">
        <f t="shared" si="54"/>
        <v>0.89090909090909087</v>
      </c>
      <c r="BT21" s="9">
        <f t="shared" si="55"/>
        <v>0.78181818181818186</v>
      </c>
      <c r="BU21" s="9">
        <f t="shared" si="56"/>
        <v>0.63636363636363635</v>
      </c>
      <c r="BV21" s="9">
        <f t="shared" si="57"/>
        <v>0.63636363636363635</v>
      </c>
      <c r="BW21" s="9">
        <f t="shared" si="57"/>
        <v>0.67272727272727273</v>
      </c>
      <c r="BX21" s="9">
        <f t="shared" si="57"/>
        <v>0.60909090909090913</v>
      </c>
      <c r="BY21" s="9">
        <f t="shared" si="58"/>
        <v>0.6454545454545455</v>
      </c>
      <c r="BZ21" s="9">
        <f t="shared" si="59"/>
        <v>0.61818181818181817</v>
      </c>
      <c r="CA21" s="9">
        <f t="shared" si="60"/>
        <v>0.65454545454545454</v>
      </c>
      <c r="CB21" s="9">
        <f t="shared" si="61"/>
        <v>0.59090909090909094</v>
      </c>
      <c r="CC21" s="9"/>
      <c r="CD21" s="7">
        <f t="shared" si="66"/>
        <v>0</v>
      </c>
      <c r="CE21" s="10" t="s">
        <v>224</v>
      </c>
      <c r="CF21" s="7">
        <f t="shared" si="62"/>
        <v>0</v>
      </c>
      <c r="CG21" s="11" t="s">
        <v>223</v>
      </c>
    </row>
    <row r="22" spans="1:85" ht="16" customHeight="1" x14ac:dyDescent="0.2">
      <c r="A22" s="3" t="s">
        <v>31</v>
      </c>
      <c r="B22" s="4" t="s">
        <v>142</v>
      </c>
      <c r="C22" s="3">
        <v>108</v>
      </c>
      <c r="D22" s="3">
        <v>108</v>
      </c>
      <c r="E22" s="3">
        <f t="shared" si="63"/>
        <v>59.2</v>
      </c>
      <c r="F22" s="3">
        <v>63</v>
      </c>
      <c r="G22" s="3">
        <v>63</v>
      </c>
      <c r="H22" s="3">
        <v>56</v>
      </c>
      <c r="I22" s="3">
        <v>42</v>
      </c>
      <c r="J22" s="3">
        <v>72</v>
      </c>
      <c r="K22" s="3">
        <v>20</v>
      </c>
      <c r="L22" s="3">
        <v>15</v>
      </c>
      <c r="M22" s="3">
        <v>20</v>
      </c>
      <c r="N22" s="3">
        <v>24</v>
      </c>
      <c r="O22" s="3">
        <v>25</v>
      </c>
      <c r="P22" s="3">
        <v>22</v>
      </c>
      <c r="Q22" s="3"/>
      <c r="S22" s="8">
        <f t="shared" si="29"/>
        <v>0.35521885521885516</v>
      </c>
      <c r="T22" s="9">
        <f t="shared" si="0"/>
        <v>0.58333333333333337</v>
      </c>
      <c r="U22" s="9">
        <f t="shared" si="1"/>
        <v>0.58333333333333337</v>
      </c>
      <c r="V22" s="9">
        <f t="shared" si="2"/>
        <v>0.51851851851851849</v>
      </c>
      <c r="W22" s="9">
        <f t="shared" si="3"/>
        <v>0.3888888888888889</v>
      </c>
      <c r="X22" s="9">
        <f t="shared" si="4"/>
        <v>0.66666666666666663</v>
      </c>
      <c r="Y22" s="9">
        <f t="shared" si="5"/>
        <v>0.18518518518518517</v>
      </c>
      <c r="Z22" s="9">
        <f t="shared" si="6"/>
        <v>0.1388888888888889</v>
      </c>
      <c r="AA22" s="9">
        <f t="shared" si="7"/>
        <v>0.18518518518518517</v>
      </c>
      <c r="AB22" s="9">
        <f t="shared" si="8"/>
        <v>0.22222222222222221</v>
      </c>
      <c r="AC22" s="9">
        <f t="shared" si="9"/>
        <v>0.23148148148148148</v>
      </c>
      <c r="AD22" s="9">
        <f t="shared" si="10"/>
        <v>0.20370370370370369</v>
      </c>
      <c r="AE22" s="9" t="str">
        <f t="shared" si="11"/>
        <v/>
      </c>
      <c r="AF22" s="7">
        <f t="shared" si="30"/>
        <v>0</v>
      </c>
      <c r="AG22" s="10" t="s">
        <v>224</v>
      </c>
      <c r="AH22" s="7">
        <f t="shared" si="31"/>
        <v>0</v>
      </c>
      <c r="AI22" s="11" t="str">
        <f t="shared" si="32"/>
        <v>No</v>
      </c>
      <c r="AK22" s="4" t="s">
        <v>145</v>
      </c>
      <c r="AL22" s="12">
        <f t="shared" si="12"/>
        <v>150</v>
      </c>
      <c r="AM22" s="12">
        <f t="shared" si="33"/>
        <v>150</v>
      </c>
      <c r="AN22" s="3">
        <f t="shared" si="34"/>
        <v>150</v>
      </c>
      <c r="AO22" s="3">
        <f t="shared" si="35"/>
        <v>150</v>
      </c>
      <c r="AP22" s="3">
        <f t="shared" si="36"/>
        <v>150</v>
      </c>
      <c r="AQ22" s="3">
        <f t="shared" si="37"/>
        <v>150</v>
      </c>
      <c r="AR22" s="3">
        <f t="shared" si="38"/>
        <v>150</v>
      </c>
      <c r="AS22" s="3">
        <f t="shared" si="39"/>
        <v>150</v>
      </c>
      <c r="AT22" s="3">
        <f t="shared" si="40"/>
        <v>150</v>
      </c>
      <c r="AU22" s="3">
        <f t="shared" si="41"/>
        <v>150</v>
      </c>
      <c r="AV22" s="3">
        <f t="shared" si="42"/>
        <v>150</v>
      </c>
      <c r="AW22" s="3">
        <f t="shared" si="43"/>
        <v>150</v>
      </c>
      <c r="AX22" s="3">
        <f t="shared" si="44"/>
        <v>150</v>
      </c>
      <c r="AY22" s="3"/>
      <c r="BA22" s="4" t="s">
        <v>145</v>
      </c>
      <c r="BB22" s="12">
        <f t="shared" si="64"/>
        <v>110.09090909090909</v>
      </c>
      <c r="BC22" s="3">
        <f t="shared" si="45"/>
        <v>131</v>
      </c>
      <c r="BD22" s="3">
        <f t="shared" si="68"/>
        <v>134</v>
      </c>
      <c r="BE22" s="3">
        <f t="shared" si="69"/>
        <v>129</v>
      </c>
      <c r="BF22" s="3">
        <f t="shared" si="70"/>
        <v>103</v>
      </c>
      <c r="BG22" s="3">
        <f t="shared" si="71"/>
        <v>89</v>
      </c>
      <c r="BH22" s="3">
        <f t="shared" si="46"/>
        <v>105</v>
      </c>
      <c r="BI22" s="3">
        <f t="shared" si="47"/>
        <v>108</v>
      </c>
      <c r="BJ22" s="3">
        <f t="shared" si="48"/>
        <v>96</v>
      </c>
      <c r="BK22" s="3">
        <f t="shared" si="49"/>
        <v>91</v>
      </c>
      <c r="BL22" s="3">
        <f t="shared" si="50"/>
        <v>107</v>
      </c>
      <c r="BM22" s="3">
        <f t="shared" si="51"/>
        <v>118</v>
      </c>
      <c r="BN22" s="3"/>
      <c r="BO22" s="4"/>
      <c r="BP22" s="4" t="s">
        <v>145</v>
      </c>
      <c r="BQ22" s="9">
        <f t="shared" si="52"/>
        <v>0.733939393939394</v>
      </c>
      <c r="BR22" s="9">
        <f t="shared" si="53"/>
        <v>0.87333333333333329</v>
      </c>
      <c r="BS22" s="9">
        <f t="shared" si="54"/>
        <v>0.89333333333333331</v>
      </c>
      <c r="BT22" s="9">
        <f t="shared" si="55"/>
        <v>0.86</v>
      </c>
      <c r="BU22" s="9">
        <f t="shared" si="56"/>
        <v>0.68666666666666665</v>
      </c>
      <c r="BV22" s="9">
        <f t="shared" si="57"/>
        <v>0.59333333333333338</v>
      </c>
      <c r="BW22" s="9">
        <f t="shared" si="57"/>
        <v>0.7</v>
      </c>
      <c r="BX22" s="9">
        <f t="shared" si="57"/>
        <v>0.72</v>
      </c>
      <c r="BY22" s="9">
        <f t="shared" si="58"/>
        <v>0.64</v>
      </c>
      <c r="BZ22" s="9">
        <f t="shared" si="59"/>
        <v>0.60666666666666669</v>
      </c>
      <c r="CA22" s="9">
        <f t="shared" si="60"/>
        <v>0.71333333333333337</v>
      </c>
      <c r="CB22" s="9">
        <f t="shared" si="61"/>
        <v>0.78666666666666663</v>
      </c>
      <c r="CC22" s="9"/>
      <c r="CD22" s="7">
        <f t="shared" si="66"/>
        <v>0</v>
      </c>
      <c r="CE22" s="10" t="s">
        <v>224</v>
      </c>
      <c r="CF22" s="7">
        <f t="shared" si="62"/>
        <v>0</v>
      </c>
      <c r="CG22" s="11" t="s">
        <v>224</v>
      </c>
    </row>
    <row r="23" spans="1:85" ht="16" customHeight="1" x14ac:dyDescent="0.2">
      <c r="A23" s="3" t="s">
        <v>32</v>
      </c>
      <c r="B23" s="4" t="s">
        <v>143</v>
      </c>
      <c r="C23" s="3">
        <v>261</v>
      </c>
      <c r="D23" s="3">
        <v>261</v>
      </c>
      <c r="E23" s="3">
        <f t="shared" si="63"/>
        <v>235.8</v>
      </c>
      <c r="F23" s="3">
        <v>276</v>
      </c>
      <c r="G23" s="3">
        <v>278</v>
      </c>
      <c r="H23" s="3">
        <v>262</v>
      </c>
      <c r="I23" s="3">
        <v>175</v>
      </c>
      <c r="J23" s="3">
        <v>188</v>
      </c>
      <c r="K23" s="3">
        <v>198</v>
      </c>
      <c r="L23" s="3">
        <v>221</v>
      </c>
      <c r="M23" s="3">
        <v>242</v>
      </c>
      <c r="N23" s="3">
        <v>267</v>
      </c>
      <c r="O23" s="3">
        <v>265</v>
      </c>
      <c r="P23" s="3">
        <v>258</v>
      </c>
      <c r="Q23" s="3"/>
      <c r="S23" s="8">
        <f t="shared" si="29"/>
        <v>0.9160571229536747</v>
      </c>
      <c r="T23" s="9">
        <f t="shared" si="0"/>
        <v>1.0574712643678161</v>
      </c>
      <c r="U23" s="9">
        <f t="shared" si="1"/>
        <v>1.0651340996168583</v>
      </c>
      <c r="V23" s="9">
        <f t="shared" si="2"/>
        <v>1.0038314176245211</v>
      </c>
      <c r="W23" s="9">
        <f t="shared" si="3"/>
        <v>0.67049808429118773</v>
      </c>
      <c r="X23" s="9">
        <f t="shared" si="4"/>
        <v>0.72030651340996166</v>
      </c>
      <c r="Y23" s="9">
        <f t="shared" si="5"/>
        <v>0.75862068965517238</v>
      </c>
      <c r="Z23" s="9">
        <f t="shared" si="6"/>
        <v>0.84674329501915713</v>
      </c>
      <c r="AA23" s="9">
        <f t="shared" si="7"/>
        <v>0.92720306513409967</v>
      </c>
      <c r="AB23" s="9">
        <f t="shared" si="8"/>
        <v>1.0229885057471264</v>
      </c>
      <c r="AC23" s="9">
        <f t="shared" si="9"/>
        <v>1.0153256704980842</v>
      </c>
      <c r="AD23" s="9">
        <f t="shared" si="10"/>
        <v>0.9885057471264368</v>
      </c>
      <c r="AE23" s="9" t="str">
        <f t="shared" si="11"/>
        <v/>
      </c>
      <c r="AF23" s="7">
        <f t="shared" si="30"/>
        <v>5</v>
      </c>
      <c r="AG23" s="10" t="s">
        <v>224</v>
      </c>
      <c r="AH23" s="7">
        <f t="shared" si="31"/>
        <v>7</v>
      </c>
      <c r="AI23" s="11" t="str">
        <f t="shared" si="32"/>
        <v>Yes</v>
      </c>
      <c r="AK23" s="4" t="s">
        <v>146</v>
      </c>
      <c r="AL23" s="12">
        <f t="shared" si="12"/>
        <v>23</v>
      </c>
      <c r="AM23" s="12">
        <f t="shared" si="33"/>
        <v>23</v>
      </c>
      <c r="AN23" s="3">
        <f t="shared" si="34"/>
        <v>23</v>
      </c>
      <c r="AO23" s="3">
        <f t="shared" si="35"/>
        <v>23</v>
      </c>
      <c r="AP23" s="3">
        <f t="shared" si="36"/>
        <v>23</v>
      </c>
      <c r="AQ23" s="3">
        <f t="shared" si="37"/>
        <v>23</v>
      </c>
      <c r="AR23" s="3">
        <f t="shared" si="38"/>
        <v>23</v>
      </c>
      <c r="AS23" s="3">
        <f t="shared" si="39"/>
        <v>23</v>
      </c>
      <c r="AT23" s="3">
        <f t="shared" si="40"/>
        <v>23</v>
      </c>
      <c r="AU23" s="3">
        <f t="shared" si="41"/>
        <v>23</v>
      </c>
      <c r="AV23" s="3">
        <f t="shared" si="42"/>
        <v>23</v>
      </c>
      <c r="AW23" s="3">
        <f t="shared" si="43"/>
        <v>23</v>
      </c>
      <c r="AX23" s="3">
        <f t="shared" si="44"/>
        <v>23</v>
      </c>
      <c r="AY23" s="3"/>
      <c r="BA23" s="4" t="s">
        <v>146</v>
      </c>
      <c r="BB23" s="12">
        <f t="shared" si="64"/>
        <v>23.454545454545453</v>
      </c>
      <c r="BC23" s="3">
        <f t="shared" si="45"/>
        <v>26</v>
      </c>
      <c r="BD23" s="3">
        <f t="shared" si="68"/>
        <v>33</v>
      </c>
      <c r="BE23" s="3">
        <f t="shared" si="69"/>
        <v>23</v>
      </c>
      <c r="BF23" s="3">
        <f t="shared" si="70"/>
        <v>19</v>
      </c>
      <c r="BG23" s="3">
        <f t="shared" si="71"/>
        <v>22</v>
      </c>
      <c r="BH23" s="3">
        <f t="shared" si="46"/>
        <v>19</v>
      </c>
      <c r="BI23" s="3">
        <f t="shared" si="47"/>
        <v>20</v>
      </c>
      <c r="BJ23" s="3">
        <f t="shared" si="48"/>
        <v>22</v>
      </c>
      <c r="BK23" s="3">
        <f t="shared" si="49"/>
        <v>24</v>
      </c>
      <c r="BL23" s="3">
        <f t="shared" si="50"/>
        <v>28</v>
      </c>
      <c r="BM23" s="3">
        <f t="shared" si="51"/>
        <v>22</v>
      </c>
      <c r="BN23" s="3"/>
      <c r="BO23" s="4"/>
      <c r="BP23" s="4" t="s">
        <v>146</v>
      </c>
      <c r="BQ23" s="9">
        <f t="shared" si="52"/>
        <v>1.0197628458498023</v>
      </c>
      <c r="BR23" s="9">
        <f t="shared" si="53"/>
        <v>1.1304347826086956</v>
      </c>
      <c r="BS23" s="9">
        <f t="shared" si="54"/>
        <v>1.4347826086956521</v>
      </c>
      <c r="BT23" s="9">
        <f t="shared" si="55"/>
        <v>1</v>
      </c>
      <c r="BU23" s="9">
        <f t="shared" si="56"/>
        <v>0.82608695652173914</v>
      </c>
      <c r="BV23" s="9">
        <f t="shared" si="57"/>
        <v>0.95652173913043481</v>
      </c>
      <c r="BW23" s="9">
        <f t="shared" si="57"/>
        <v>0.82608695652173914</v>
      </c>
      <c r="BX23" s="9">
        <f t="shared" si="57"/>
        <v>0.86956521739130432</v>
      </c>
      <c r="BY23" s="9">
        <f t="shared" si="58"/>
        <v>0.95652173913043481</v>
      </c>
      <c r="BZ23" s="9">
        <f t="shared" si="59"/>
        <v>1.0434782608695652</v>
      </c>
      <c r="CA23" s="9">
        <f t="shared" si="60"/>
        <v>1.2173913043478262</v>
      </c>
      <c r="CB23" s="9">
        <f t="shared" si="61"/>
        <v>0.95652173913043481</v>
      </c>
      <c r="CC23" s="9"/>
      <c r="CD23" s="7">
        <f t="shared" si="66"/>
        <v>4</v>
      </c>
      <c r="CE23" s="10" t="s">
        <v>223</v>
      </c>
      <c r="CF23" s="7">
        <f t="shared" si="62"/>
        <v>8</v>
      </c>
      <c r="CG23" s="11" t="s">
        <v>223</v>
      </c>
    </row>
    <row r="24" spans="1:85" ht="16" customHeight="1" x14ac:dyDescent="0.2">
      <c r="A24" s="3" t="s">
        <v>33</v>
      </c>
      <c r="B24" s="4" t="s">
        <v>144</v>
      </c>
      <c r="C24" s="3">
        <v>110</v>
      </c>
      <c r="D24" s="3">
        <v>110</v>
      </c>
      <c r="E24" s="3">
        <f t="shared" si="63"/>
        <v>81.599999999999994</v>
      </c>
      <c r="F24" s="3">
        <v>84</v>
      </c>
      <c r="G24" s="3">
        <v>98</v>
      </c>
      <c r="H24" s="3">
        <v>86</v>
      </c>
      <c r="I24" s="3">
        <v>70</v>
      </c>
      <c r="J24" s="3">
        <v>70</v>
      </c>
      <c r="K24" s="3">
        <v>74</v>
      </c>
      <c r="L24" s="3">
        <v>67</v>
      </c>
      <c r="M24" s="3">
        <v>71</v>
      </c>
      <c r="N24" s="3">
        <v>68</v>
      </c>
      <c r="O24" s="3">
        <v>72</v>
      </c>
      <c r="P24" s="3">
        <v>65</v>
      </c>
      <c r="Q24" s="3"/>
      <c r="S24" s="8">
        <f t="shared" si="29"/>
        <v>0.68181818181818177</v>
      </c>
      <c r="T24" s="9">
        <f t="shared" si="0"/>
        <v>0.76363636363636367</v>
      </c>
      <c r="U24" s="9">
        <f t="shared" si="1"/>
        <v>0.89090909090909087</v>
      </c>
      <c r="V24" s="9">
        <f t="shared" si="2"/>
        <v>0.78181818181818186</v>
      </c>
      <c r="W24" s="9">
        <f t="shared" si="3"/>
        <v>0.63636363636363635</v>
      </c>
      <c r="X24" s="9">
        <f t="shared" si="4"/>
        <v>0.63636363636363635</v>
      </c>
      <c r="Y24" s="9">
        <f t="shared" si="5"/>
        <v>0.67272727272727273</v>
      </c>
      <c r="Z24" s="9">
        <f t="shared" si="6"/>
        <v>0.60909090909090913</v>
      </c>
      <c r="AA24" s="9">
        <f t="shared" si="7"/>
        <v>0.6454545454545455</v>
      </c>
      <c r="AB24" s="9">
        <f t="shared" si="8"/>
        <v>0.61818181818181817</v>
      </c>
      <c r="AC24" s="9">
        <f t="shared" si="9"/>
        <v>0.65454545454545454</v>
      </c>
      <c r="AD24" s="9">
        <f t="shared" si="10"/>
        <v>0.59090909090909094</v>
      </c>
      <c r="AE24" s="9" t="str">
        <f t="shared" si="11"/>
        <v/>
      </c>
      <c r="AF24" s="7">
        <f t="shared" si="30"/>
        <v>0</v>
      </c>
      <c r="AG24" s="10" t="s">
        <v>224</v>
      </c>
      <c r="AH24" s="7">
        <f t="shared" si="31"/>
        <v>0</v>
      </c>
      <c r="AI24" s="11" t="str">
        <f t="shared" si="32"/>
        <v>No</v>
      </c>
      <c r="AK24" s="4" t="s">
        <v>147</v>
      </c>
      <c r="AL24" s="12">
        <f t="shared" si="12"/>
        <v>46</v>
      </c>
      <c r="AM24" s="12">
        <f t="shared" si="33"/>
        <v>46</v>
      </c>
      <c r="AN24" s="3">
        <f t="shared" si="34"/>
        <v>46</v>
      </c>
      <c r="AO24" s="3">
        <f t="shared" si="35"/>
        <v>46</v>
      </c>
      <c r="AP24" s="3">
        <f t="shared" si="36"/>
        <v>46</v>
      </c>
      <c r="AQ24" s="3">
        <f t="shared" si="37"/>
        <v>46</v>
      </c>
      <c r="AR24" s="3">
        <f t="shared" si="38"/>
        <v>46</v>
      </c>
      <c r="AS24" s="3">
        <f t="shared" si="39"/>
        <v>46</v>
      </c>
      <c r="AT24" s="3">
        <f t="shared" si="40"/>
        <v>46</v>
      </c>
      <c r="AU24" s="3">
        <f t="shared" si="41"/>
        <v>46</v>
      </c>
      <c r="AV24" s="3">
        <f t="shared" si="42"/>
        <v>46</v>
      </c>
      <c r="AW24" s="3">
        <f t="shared" si="43"/>
        <v>46</v>
      </c>
      <c r="AX24" s="3">
        <f t="shared" si="44"/>
        <v>46</v>
      </c>
      <c r="AY24" s="3"/>
      <c r="BA24" s="4" t="s">
        <v>147</v>
      </c>
      <c r="BB24" s="12">
        <f t="shared" si="64"/>
        <v>28.09090909090909</v>
      </c>
      <c r="BC24" s="3">
        <f t="shared" si="45"/>
        <v>29</v>
      </c>
      <c r="BD24" s="3">
        <f t="shared" si="68"/>
        <v>37</v>
      </c>
      <c r="BE24" s="3">
        <f t="shared" si="69"/>
        <v>37</v>
      </c>
      <c r="BF24" s="3">
        <f t="shared" si="70"/>
        <v>24</v>
      </c>
      <c r="BG24" s="3">
        <f t="shared" si="71"/>
        <v>22</v>
      </c>
      <c r="BH24" s="3">
        <f t="shared" si="46"/>
        <v>23</v>
      </c>
      <c r="BI24" s="3">
        <f t="shared" si="47"/>
        <v>28</v>
      </c>
      <c r="BJ24" s="3">
        <f t="shared" si="48"/>
        <v>2</v>
      </c>
      <c r="BK24" s="3">
        <f t="shared" si="49"/>
        <v>36</v>
      </c>
      <c r="BL24" s="3">
        <f t="shared" si="50"/>
        <v>36</v>
      </c>
      <c r="BM24" s="3">
        <f t="shared" si="51"/>
        <v>35</v>
      </c>
      <c r="BN24" s="3"/>
      <c r="BO24" s="4"/>
      <c r="BP24" s="4" t="s">
        <v>147</v>
      </c>
      <c r="BQ24" s="9">
        <f t="shared" si="52"/>
        <v>0.61067193675889331</v>
      </c>
      <c r="BR24" s="9">
        <f t="shared" si="53"/>
        <v>0.63043478260869568</v>
      </c>
      <c r="BS24" s="9">
        <f t="shared" si="54"/>
        <v>0.80434782608695654</v>
      </c>
      <c r="BT24" s="9">
        <f t="shared" si="55"/>
        <v>0.80434782608695654</v>
      </c>
      <c r="BU24" s="9">
        <f t="shared" si="56"/>
        <v>0.52173913043478259</v>
      </c>
      <c r="BV24" s="9">
        <f t="shared" si="57"/>
        <v>0.47826086956521741</v>
      </c>
      <c r="BW24" s="9">
        <f t="shared" si="57"/>
        <v>0.5</v>
      </c>
      <c r="BX24" s="9">
        <f t="shared" si="57"/>
        <v>0.60869565217391308</v>
      </c>
      <c r="BY24" s="9">
        <f t="shared" si="58"/>
        <v>4.3478260869565216E-2</v>
      </c>
      <c r="BZ24" s="9">
        <f t="shared" si="59"/>
        <v>0.78260869565217395</v>
      </c>
      <c r="CA24" s="9">
        <f t="shared" si="60"/>
        <v>0.78260869565217395</v>
      </c>
      <c r="CB24" s="9">
        <f t="shared" si="61"/>
        <v>0.76086956521739135</v>
      </c>
      <c r="CC24" s="9"/>
      <c r="CD24" s="7">
        <f t="shared" si="66"/>
        <v>0</v>
      </c>
      <c r="CE24" s="10" t="s">
        <v>223</v>
      </c>
      <c r="CF24" s="7">
        <f t="shared" si="62"/>
        <v>0</v>
      </c>
      <c r="CG24" s="11" t="s">
        <v>223</v>
      </c>
    </row>
    <row r="25" spans="1:85" ht="16" customHeight="1" x14ac:dyDescent="0.2">
      <c r="A25" s="3" t="s">
        <v>34</v>
      </c>
      <c r="B25" s="4" t="s">
        <v>145</v>
      </c>
      <c r="C25" s="3">
        <v>150</v>
      </c>
      <c r="D25" s="3">
        <v>150</v>
      </c>
      <c r="E25" s="3">
        <f t="shared" si="63"/>
        <v>117.2</v>
      </c>
      <c r="F25" s="3">
        <v>131</v>
      </c>
      <c r="G25" s="3">
        <v>134</v>
      </c>
      <c r="H25" s="3">
        <v>129</v>
      </c>
      <c r="I25" s="3">
        <v>103</v>
      </c>
      <c r="J25" s="3">
        <v>89</v>
      </c>
      <c r="K25" s="3">
        <v>105</v>
      </c>
      <c r="L25" s="3">
        <v>108</v>
      </c>
      <c r="M25" s="3">
        <v>96</v>
      </c>
      <c r="N25" s="3">
        <v>91</v>
      </c>
      <c r="O25" s="3">
        <v>107</v>
      </c>
      <c r="P25" s="3">
        <v>118</v>
      </c>
      <c r="Q25" s="3">
        <v>108</v>
      </c>
      <c r="S25" s="8">
        <f t="shared" si="29"/>
        <v>0.73277777777777775</v>
      </c>
      <c r="T25" s="9">
        <f t="shared" si="0"/>
        <v>0.87333333333333329</v>
      </c>
      <c r="U25" s="9">
        <f t="shared" si="1"/>
        <v>0.89333333333333331</v>
      </c>
      <c r="V25" s="9">
        <f t="shared" si="2"/>
        <v>0.86</v>
      </c>
      <c r="W25" s="9">
        <f t="shared" si="3"/>
        <v>0.68666666666666665</v>
      </c>
      <c r="X25" s="9">
        <f t="shared" si="4"/>
        <v>0.59333333333333338</v>
      </c>
      <c r="Y25" s="9">
        <f t="shared" si="5"/>
        <v>0.7</v>
      </c>
      <c r="Z25" s="9">
        <f t="shared" si="6"/>
        <v>0.72</v>
      </c>
      <c r="AA25" s="9">
        <f t="shared" si="7"/>
        <v>0.64</v>
      </c>
      <c r="AB25" s="9">
        <f t="shared" si="8"/>
        <v>0.60666666666666669</v>
      </c>
      <c r="AC25" s="9">
        <f t="shared" si="9"/>
        <v>0.71333333333333337</v>
      </c>
      <c r="AD25" s="9">
        <f t="shared" si="10"/>
        <v>0.78666666666666663</v>
      </c>
      <c r="AE25" s="9">
        <f t="shared" si="11"/>
        <v>0.72</v>
      </c>
      <c r="AF25" s="7">
        <f t="shared" si="30"/>
        <v>0</v>
      </c>
      <c r="AG25" s="10" t="s">
        <v>224</v>
      </c>
      <c r="AH25" s="7">
        <f t="shared" si="31"/>
        <v>0</v>
      </c>
      <c r="AI25" s="11" t="str">
        <f t="shared" si="32"/>
        <v>No</v>
      </c>
      <c r="AK25" s="4" t="s">
        <v>148</v>
      </c>
      <c r="AL25" s="12">
        <f t="shared" si="12"/>
        <v>321</v>
      </c>
      <c r="AM25" s="12">
        <f t="shared" si="33"/>
        <v>321</v>
      </c>
      <c r="AN25" s="3">
        <f t="shared" si="34"/>
        <v>321</v>
      </c>
      <c r="AO25" s="3">
        <f t="shared" si="35"/>
        <v>321</v>
      </c>
      <c r="AP25" s="3">
        <f t="shared" si="36"/>
        <v>321</v>
      </c>
      <c r="AQ25" s="3">
        <f t="shared" si="37"/>
        <v>321</v>
      </c>
      <c r="AR25" s="3">
        <f t="shared" si="38"/>
        <v>321</v>
      </c>
      <c r="AS25" s="3">
        <f t="shared" si="39"/>
        <v>321</v>
      </c>
      <c r="AT25" s="3">
        <f t="shared" si="40"/>
        <v>321</v>
      </c>
      <c r="AU25" s="3">
        <f t="shared" si="41"/>
        <v>321</v>
      </c>
      <c r="AV25" s="3">
        <f t="shared" si="42"/>
        <v>321</v>
      </c>
      <c r="AW25" s="3">
        <f t="shared" si="43"/>
        <v>321</v>
      </c>
      <c r="AX25" s="3">
        <f t="shared" si="44"/>
        <v>321</v>
      </c>
      <c r="AY25" s="3"/>
      <c r="BA25" s="4" t="s">
        <v>148</v>
      </c>
      <c r="BB25" s="12">
        <f t="shared" si="64"/>
        <v>243.09090909090909</v>
      </c>
      <c r="BC25" s="3">
        <f t="shared" si="45"/>
        <v>335</v>
      </c>
      <c r="BD25" s="3">
        <f t="shared" si="68"/>
        <v>324</v>
      </c>
      <c r="BE25" s="3">
        <f t="shared" si="69"/>
        <v>300</v>
      </c>
      <c r="BF25" s="3">
        <f t="shared" si="70"/>
        <v>185</v>
      </c>
      <c r="BG25" s="3">
        <f t="shared" si="71"/>
        <v>187</v>
      </c>
      <c r="BH25" s="3">
        <f t="shared" si="46"/>
        <v>200</v>
      </c>
      <c r="BI25" s="3">
        <f t="shared" si="47"/>
        <v>196</v>
      </c>
      <c r="BJ25" s="3">
        <f t="shared" si="48"/>
        <v>216</v>
      </c>
      <c r="BK25" s="3">
        <f t="shared" si="49"/>
        <v>224</v>
      </c>
      <c r="BL25" s="3">
        <f t="shared" si="50"/>
        <v>249</v>
      </c>
      <c r="BM25" s="3">
        <f t="shared" si="51"/>
        <v>258</v>
      </c>
      <c r="BN25" s="3"/>
      <c r="BO25" s="4"/>
      <c r="BP25" s="4" t="s">
        <v>148</v>
      </c>
      <c r="BQ25" s="9">
        <f t="shared" si="52"/>
        <v>0.75729255168507503</v>
      </c>
      <c r="BR25" s="9">
        <f t="shared" si="53"/>
        <v>1.043613707165109</v>
      </c>
      <c r="BS25" s="9">
        <f t="shared" si="54"/>
        <v>1.0093457943925233</v>
      </c>
      <c r="BT25" s="9">
        <f t="shared" si="55"/>
        <v>0.93457943925233644</v>
      </c>
      <c r="BU25" s="9">
        <f t="shared" si="56"/>
        <v>0.57632398753894076</v>
      </c>
      <c r="BV25" s="9">
        <f t="shared" si="57"/>
        <v>0.58255451713395634</v>
      </c>
      <c r="BW25" s="9">
        <f t="shared" si="57"/>
        <v>0.62305295950155759</v>
      </c>
      <c r="BX25" s="9">
        <f t="shared" si="57"/>
        <v>0.61059190031152644</v>
      </c>
      <c r="BY25" s="9">
        <f t="shared" si="58"/>
        <v>0.67289719626168221</v>
      </c>
      <c r="BZ25" s="9">
        <f t="shared" si="59"/>
        <v>0.69781931464174451</v>
      </c>
      <c r="CA25" s="9">
        <f t="shared" si="60"/>
        <v>0.77570093457943923</v>
      </c>
      <c r="CB25" s="9">
        <f t="shared" si="61"/>
        <v>0.80373831775700932</v>
      </c>
      <c r="CC25" s="9"/>
      <c r="CD25" s="7">
        <f t="shared" si="66"/>
        <v>2</v>
      </c>
      <c r="CE25" s="10" t="s">
        <v>223</v>
      </c>
      <c r="CF25" s="7">
        <f t="shared" si="62"/>
        <v>3</v>
      </c>
      <c r="CG25" s="11" t="s">
        <v>223</v>
      </c>
    </row>
    <row r="26" spans="1:85" ht="16" customHeight="1" x14ac:dyDescent="0.2">
      <c r="A26" s="3" t="s">
        <v>35</v>
      </c>
      <c r="B26" s="4" t="s">
        <v>146</v>
      </c>
      <c r="C26" s="3">
        <v>23</v>
      </c>
      <c r="D26" s="3">
        <v>23</v>
      </c>
      <c r="E26" s="3">
        <f t="shared" si="63"/>
        <v>24.6</v>
      </c>
      <c r="F26" s="3">
        <v>26</v>
      </c>
      <c r="G26" s="3">
        <v>33</v>
      </c>
      <c r="H26" s="3">
        <v>23</v>
      </c>
      <c r="I26" s="3">
        <v>19</v>
      </c>
      <c r="J26" s="3">
        <v>22</v>
      </c>
      <c r="K26" s="3">
        <v>19</v>
      </c>
      <c r="L26" s="3">
        <v>20</v>
      </c>
      <c r="M26" s="3">
        <v>22</v>
      </c>
      <c r="N26" s="3">
        <v>24</v>
      </c>
      <c r="O26" s="3">
        <v>28</v>
      </c>
      <c r="P26" s="3">
        <v>22</v>
      </c>
      <c r="Q26" s="3"/>
      <c r="S26" s="8">
        <f t="shared" si="29"/>
        <v>1.0197628458498025</v>
      </c>
      <c r="T26" s="9">
        <f t="shared" si="0"/>
        <v>1.1304347826086956</v>
      </c>
      <c r="U26" s="9">
        <f t="shared" si="1"/>
        <v>1.4347826086956521</v>
      </c>
      <c r="V26" s="9">
        <f t="shared" si="2"/>
        <v>1</v>
      </c>
      <c r="W26" s="9">
        <f t="shared" si="3"/>
        <v>0.82608695652173914</v>
      </c>
      <c r="X26" s="9">
        <f t="shared" si="4"/>
        <v>0.95652173913043481</v>
      </c>
      <c r="Y26" s="9">
        <f t="shared" si="5"/>
        <v>0.82608695652173914</v>
      </c>
      <c r="Z26" s="9">
        <f t="shared" si="6"/>
        <v>0.86956521739130432</v>
      </c>
      <c r="AA26" s="9">
        <f t="shared" si="7"/>
        <v>0.95652173913043481</v>
      </c>
      <c r="AB26" s="9">
        <f t="shared" si="8"/>
        <v>1.0434782608695652</v>
      </c>
      <c r="AC26" s="9">
        <f t="shared" si="9"/>
        <v>1.2173913043478262</v>
      </c>
      <c r="AD26" s="9">
        <f t="shared" si="10"/>
        <v>0.95652173913043481</v>
      </c>
      <c r="AE26" s="9" t="str">
        <f t="shared" si="11"/>
        <v/>
      </c>
      <c r="AF26" s="7">
        <f t="shared" si="30"/>
        <v>4</v>
      </c>
      <c r="AG26" s="10" t="s">
        <v>223</v>
      </c>
      <c r="AH26" s="7">
        <f t="shared" si="31"/>
        <v>8</v>
      </c>
      <c r="AI26" s="11" t="str">
        <f t="shared" si="32"/>
        <v>Yes</v>
      </c>
      <c r="AK26" s="4" t="s">
        <v>149</v>
      </c>
      <c r="AL26" s="12">
        <f t="shared" si="12"/>
        <v>192</v>
      </c>
      <c r="AM26" s="12">
        <f>AVERAGEIF(AN26:AY26,"&lt;&gt;")</f>
        <v>192</v>
      </c>
      <c r="AN26" s="3">
        <f t="shared" si="34"/>
        <v>192</v>
      </c>
      <c r="AO26" s="3">
        <f t="shared" si="35"/>
        <v>192</v>
      </c>
      <c r="AP26" s="3">
        <f t="shared" si="36"/>
        <v>192</v>
      </c>
      <c r="AQ26" s="3">
        <f t="shared" si="37"/>
        <v>192</v>
      </c>
      <c r="AR26" s="3">
        <f t="shared" si="38"/>
        <v>192</v>
      </c>
      <c r="AS26" s="3">
        <f t="shared" si="39"/>
        <v>192</v>
      </c>
      <c r="AT26" s="3">
        <f t="shared" si="40"/>
        <v>192</v>
      </c>
      <c r="AU26" s="3">
        <f t="shared" si="41"/>
        <v>192</v>
      </c>
      <c r="AV26" s="3">
        <f t="shared" si="42"/>
        <v>192</v>
      </c>
      <c r="AW26" s="3">
        <f t="shared" si="43"/>
        <v>192</v>
      </c>
      <c r="AX26" s="3">
        <f t="shared" si="44"/>
        <v>192</v>
      </c>
      <c r="AY26" s="3"/>
      <c r="BA26" s="4" t="s">
        <v>149</v>
      </c>
      <c r="BB26" s="12">
        <f t="shared" si="64"/>
        <v>138.90909090909091</v>
      </c>
      <c r="BC26" s="3">
        <f t="shared" si="45"/>
        <v>164</v>
      </c>
      <c r="BD26" s="3">
        <f t="shared" si="68"/>
        <v>176</v>
      </c>
      <c r="BE26" s="3">
        <f t="shared" si="69"/>
        <v>167</v>
      </c>
      <c r="BF26" s="3">
        <f t="shared" si="70"/>
        <v>127</v>
      </c>
      <c r="BG26" s="3">
        <f t="shared" si="71"/>
        <v>112</v>
      </c>
      <c r="BH26" s="3">
        <f t="shared" si="46"/>
        <v>117</v>
      </c>
      <c r="BI26" s="3">
        <f t="shared" si="47"/>
        <v>118</v>
      </c>
      <c r="BJ26" s="3">
        <f t="shared" si="48"/>
        <v>128</v>
      </c>
      <c r="BK26" s="3">
        <f t="shared" si="49"/>
        <v>138</v>
      </c>
      <c r="BL26" s="3">
        <f t="shared" si="50"/>
        <v>142</v>
      </c>
      <c r="BM26" s="3">
        <f t="shared" si="51"/>
        <v>139</v>
      </c>
      <c r="BN26" s="3"/>
      <c r="BO26" s="4"/>
      <c r="BP26" s="4" t="s">
        <v>149</v>
      </c>
      <c r="BQ26" s="9">
        <f t="shared" si="52"/>
        <v>0.72348484848484851</v>
      </c>
      <c r="BR26" s="9">
        <f t="shared" si="53"/>
        <v>0.85416666666666663</v>
      </c>
      <c r="BS26" s="9">
        <f t="shared" si="54"/>
        <v>0.91666666666666663</v>
      </c>
      <c r="BT26" s="9">
        <f t="shared" si="55"/>
        <v>0.86979166666666663</v>
      </c>
      <c r="BU26" s="9">
        <f t="shared" si="56"/>
        <v>0.66145833333333337</v>
      </c>
      <c r="BV26" s="9">
        <f t="shared" si="57"/>
        <v>0.58333333333333337</v>
      </c>
      <c r="BW26" s="9">
        <f t="shared" si="57"/>
        <v>0.609375</v>
      </c>
      <c r="BX26" s="9">
        <f t="shared" si="57"/>
        <v>0.61458333333333337</v>
      </c>
      <c r="BY26" s="9">
        <f t="shared" si="58"/>
        <v>0.66666666666666663</v>
      </c>
      <c r="BZ26" s="9">
        <f t="shared" si="59"/>
        <v>0.71875</v>
      </c>
      <c r="CA26" s="9">
        <f t="shared" si="60"/>
        <v>0.73958333333333337</v>
      </c>
      <c r="CB26" s="9">
        <f t="shared" si="61"/>
        <v>0.72395833333333337</v>
      </c>
      <c r="CC26" s="9"/>
      <c r="CD26" s="7">
        <f t="shared" si="66"/>
        <v>0</v>
      </c>
      <c r="CE26" s="10" t="s">
        <v>224</v>
      </c>
      <c r="CF26" s="7">
        <f t="shared" si="62"/>
        <v>1</v>
      </c>
      <c r="CG26" s="11" t="s">
        <v>223</v>
      </c>
    </row>
    <row r="27" spans="1:85" ht="16" customHeight="1" x14ac:dyDescent="0.2">
      <c r="A27" s="3" t="s">
        <v>36</v>
      </c>
      <c r="B27" s="4" t="s">
        <v>147</v>
      </c>
      <c r="C27" s="3">
        <v>46</v>
      </c>
      <c r="D27" s="3">
        <v>46</v>
      </c>
      <c r="E27" s="3">
        <f t="shared" si="63"/>
        <v>29.8</v>
      </c>
      <c r="F27" s="3">
        <v>29</v>
      </c>
      <c r="G27" s="3">
        <v>37</v>
      </c>
      <c r="H27" s="3">
        <v>37</v>
      </c>
      <c r="I27" s="3">
        <v>24</v>
      </c>
      <c r="J27" s="3">
        <v>22</v>
      </c>
      <c r="K27" s="3">
        <v>23</v>
      </c>
      <c r="L27" s="3">
        <v>28</v>
      </c>
      <c r="M27" s="3">
        <v>2</v>
      </c>
      <c r="N27" s="3">
        <v>36</v>
      </c>
      <c r="O27" s="3">
        <v>36</v>
      </c>
      <c r="P27" s="3">
        <v>35</v>
      </c>
      <c r="Q27" s="3"/>
      <c r="S27" s="8">
        <f t="shared" si="29"/>
        <v>0.61067193675889331</v>
      </c>
      <c r="T27" s="9">
        <f t="shared" si="0"/>
        <v>0.63043478260869568</v>
      </c>
      <c r="U27" s="9">
        <f t="shared" si="1"/>
        <v>0.80434782608695654</v>
      </c>
      <c r="V27" s="9">
        <f t="shared" si="2"/>
        <v>0.80434782608695654</v>
      </c>
      <c r="W27" s="9">
        <f t="shared" si="3"/>
        <v>0.52173913043478259</v>
      </c>
      <c r="X27" s="9">
        <f t="shared" si="4"/>
        <v>0.47826086956521741</v>
      </c>
      <c r="Y27" s="9">
        <f t="shared" si="5"/>
        <v>0.5</v>
      </c>
      <c r="Z27" s="9">
        <f t="shared" si="6"/>
        <v>0.60869565217391308</v>
      </c>
      <c r="AA27" s="9">
        <f t="shared" si="7"/>
        <v>4.3478260869565216E-2</v>
      </c>
      <c r="AB27" s="9">
        <f t="shared" si="8"/>
        <v>0.78260869565217395</v>
      </c>
      <c r="AC27" s="9">
        <f t="shared" si="9"/>
        <v>0.78260869565217395</v>
      </c>
      <c r="AD27" s="9">
        <f t="shared" si="10"/>
        <v>0.76086956521739135</v>
      </c>
      <c r="AE27" s="9" t="str">
        <f t="shared" si="11"/>
        <v/>
      </c>
      <c r="AF27" s="7">
        <f t="shared" si="30"/>
        <v>0</v>
      </c>
      <c r="AG27" s="10" t="s">
        <v>223</v>
      </c>
      <c r="AH27" s="7">
        <f t="shared" si="31"/>
        <v>0</v>
      </c>
      <c r="AI27" s="11" t="str">
        <f t="shared" si="32"/>
        <v>No</v>
      </c>
      <c r="AK27" s="4" t="s">
        <v>150</v>
      </c>
      <c r="AL27" s="12">
        <f t="shared" si="12"/>
        <v>292</v>
      </c>
      <c r="AM27" s="12">
        <f t="shared" si="33"/>
        <v>292</v>
      </c>
      <c r="AN27" s="3">
        <f>SUMIFS($D$3:$D$113,$B$3:$B$113,$AK27,F$3:F$113, "&lt;&gt;")</f>
        <v>292</v>
      </c>
      <c r="AO27" s="3">
        <f t="shared" si="35"/>
        <v>292</v>
      </c>
      <c r="AP27" s="3">
        <f t="shared" si="36"/>
        <v>292</v>
      </c>
      <c r="AQ27" s="3">
        <f t="shared" si="37"/>
        <v>292</v>
      </c>
      <c r="AR27" s="3">
        <f t="shared" si="38"/>
        <v>292</v>
      </c>
      <c r="AS27" s="3">
        <f t="shared" si="39"/>
        <v>292</v>
      </c>
      <c r="AT27" s="3">
        <f t="shared" si="40"/>
        <v>292</v>
      </c>
      <c r="AU27" s="3">
        <f t="shared" si="41"/>
        <v>292</v>
      </c>
      <c r="AV27" s="3">
        <f t="shared" si="42"/>
        <v>292</v>
      </c>
      <c r="AW27" s="3">
        <f t="shared" si="43"/>
        <v>292</v>
      </c>
      <c r="AX27" s="3">
        <f t="shared" si="44"/>
        <v>292</v>
      </c>
      <c r="AY27" s="3"/>
      <c r="BA27" s="4" t="s">
        <v>150</v>
      </c>
      <c r="BB27" s="12">
        <f t="shared" si="64"/>
        <v>275.09090909090907</v>
      </c>
      <c r="BC27" s="3">
        <f t="shared" si="45"/>
        <v>296</v>
      </c>
      <c r="BD27" s="3">
        <f t="shared" si="68"/>
        <v>310</v>
      </c>
      <c r="BE27" s="3">
        <f t="shared" si="69"/>
        <v>288</v>
      </c>
      <c r="BF27" s="3">
        <f t="shared" si="70"/>
        <v>250</v>
      </c>
      <c r="BG27" s="3">
        <f t="shared" si="71"/>
        <v>264</v>
      </c>
      <c r="BH27" s="3">
        <f t="shared" si="46"/>
        <v>260</v>
      </c>
      <c r="BI27" s="3">
        <f t="shared" si="47"/>
        <v>215</v>
      </c>
      <c r="BJ27" s="3">
        <f t="shared" si="48"/>
        <v>259</v>
      </c>
      <c r="BK27" s="3">
        <f t="shared" si="49"/>
        <v>278</v>
      </c>
      <c r="BL27" s="3">
        <f t="shared" si="50"/>
        <v>298</v>
      </c>
      <c r="BM27" s="3">
        <f t="shared" si="51"/>
        <v>308</v>
      </c>
      <c r="BN27" s="3"/>
      <c r="BO27" s="4"/>
      <c r="BP27" s="4" t="s">
        <v>150</v>
      </c>
      <c r="BQ27" s="9">
        <f t="shared" si="52"/>
        <v>0.94209215442092142</v>
      </c>
      <c r="BR27" s="9">
        <f t="shared" si="53"/>
        <v>1.0136986301369864</v>
      </c>
      <c r="BS27" s="9">
        <f t="shared" si="54"/>
        <v>1.0616438356164384</v>
      </c>
      <c r="BT27" s="9">
        <f t="shared" si="55"/>
        <v>0.98630136986301364</v>
      </c>
      <c r="BU27" s="9">
        <f t="shared" si="56"/>
        <v>0.85616438356164382</v>
      </c>
      <c r="BV27" s="9">
        <f t="shared" si="57"/>
        <v>0.90410958904109584</v>
      </c>
      <c r="BW27" s="9">
        <f t="shared" si="57"/>
        <v>0.8904109589041096</v>
      </c>
      <c r="BX27" s="9">
        <f t="shared" si="57"/>
        <v>0.73630136986301364</v>
      </c>
      <c r="BY27" s="9">
        <f t="shared" si="58"/>
        <v>0.88698630136986301</v>
      </c>
      <c r="BZ27" s="9">
        <f t="shared" si="59"/>
        <v>0.95205479452054798</v>
      </c>
      <c r="CA27" s="9">
        <f t="shared" si="60"/>
        <v>1.0205479452054795</v>
      </c>
      <c r="CB27" s="9">
        <f t="shared" si="61"/>
        <v>1.0547945205479452</v>
      </c>
      <c r="CC27" s="9"/>
      <c r="CD27" s="7">
        <f t="shared" si="66"/>
        <v>4</v>
      </c>
      <c r="CE27" s="10" t="s">
        <v>223</v>
      </c>
      <c r="CF27" s="7">
        <f t="shared" si="62"/>
        <v>7</v>
      </c>
      <c r="CG27" s="11" t="s">
        <v>223</v>
      </c>
    </row>
    <row r="28" spans="1:85" ht="16" customHeight="1" x14ac:dyDescent="0.2">
      <c r="A28" s="3" t="s">
        <v>37</v>
      </c>
      <c r="B28" s="4" t="s">
        <v>148</v>
      </c>
      <c r="C28" s="3">
        <v>238</v>
      </c>
      <c r="D28" s="3">
        <v>238</v>
      </c>
      <c r="E28" s="3">
        <f t="shared" si="63"/>
        <v>192.2</v>
      </c>
      <c r="F28" s="3">
        <v>216</v>
      </c>
      <c r="G28" s="3">
        <v>223</v>
      </c>
      <c r="H28" s="3">
        <v>223</v>
      </c>
      <c r="I28" s="3">
        <v>147</v>
      </c>
      <c r="J28" s="3">
        <v>152</v>
      </c>
      <c r="K28" s="3">
        <v>160</v>
      </c>
      <c r="L28" s="3">
        <v>154</v>
      </c>
      <c r="M28" s="3">
        <v>169</v>
      </c>
      <c r="N28" s="3">
        <v>175</v>
      </c>
      <c r="O28" s="3">
        <v>191</v>
      </c>
      <c r="P28" s="3">
        <v>196</v>
      </c>
      <c r="Q28" s="3">
        <v>183</v>
      </c>
      <c r="S28" s="8">
        <f t="shared" si="29"/>
        <v>0.76645658263305327</v>
      </c>
      <c r="T28" s="9">
        <f t="shared" si="0"/>
        <v>0.90756302521008403</v>
      </c>
      <c r="U28" s="9">
        <f t="shared" si="1"/>
        <v>0.93697478991596639</v>
      </c>
      <c r="V28" s="9">
        <f t="shared" si="2"/>
        <v>0.93697478991596639</v>
      </c>
      <c r="W28" s="9">
        <f t="shared" si="3"/>
        <v>0.61764705882352944</v>
      </c>
      <c r="X28" s="9">
        <f t="shared" si="4"/>
        <v>0.6386554621848739</v>
      </c>
      <c r="Y28" s="9">
        <f t="shared" si="5"/>
        <v>0.67226890756302526</v>
      </c>
      <c r="Z28" s="9">
        <f t="shared" si="6"/>
        <v>0.6470588235294118</v>
      </c>
      <c r="AA28" s="9">
        <f t="shared" si="7"/>
        <v>0.71008403361344541</v>
      </c>
      <c r="AB28" s="9">
        <f t="shared" si="8"/>
        <v>0.73529411764705888</v>
      </c>
      <c r="AC28" s="9">
        <f t="shared" si="9"/>
        <v>0.80252100840336138</v>
      </c>
      <c r="AD28" s="9">
        <f t="shared" si="10"/>
        <v>0.82352941176470584</v>
      </c>
      <c r="AE28" s="9">
        <f t="shared" si="11"/>
        <v>0.76890756302521013</v>
      </c>
      <c r="AF28" s="7">
        <f t="shared" si="30"/>
        <v>0</v>
      </c>
      <c r="AG28" s="10" t="s">
        <v>224</v>
      </c>
      <c r="AH28" s="7">
        <f t="shared" si="31"/>
        <v>3</v>
      </c>
      <c r="AI28" s="11" t="str">
        <f t="shared" si="32"/>
        <v>Yes</v>
      </c>
      <c r="AK28" s="4" t="s">
        <v>151</v>
      </c>
      <c r="AL28" s="12">
        <f t="shared" si="12"/>
        <v>884</v>
      </c>
      <c r="AM28" s="12">
        <f t="shared" si="33"/>
        <v>884</v>
      </c>
      <c r="AN28" s="3">
        <f t="shared" si="34"/>
        <v>884</v>
      </c>
      <c r="AO28" s="3">
        <f t="shared" si="35"/>
        <v>884</v>
      </c>
      <c r="AP28" s="3">
        <f t="shared" si="36"/>
        <v>884</v>
      </c>
      <c r="AQ28" s="3">
        <f t="shared" si="37"/>
        <v>884</v>
      </c>
      <c r="AR28" s="3">
        <f t="shared" si="38"/>
        <v>884</v>
      </c>
      <c r="AS28" s="3">
        <f t="shared" si="39"/>
        <v>884</v>
      </c>
      <c r="AT28" s="3">
        <f t="shared" si="40"/>
        <v>884</v>
      </c>
      <c r="AU28" s="3">
        <f t="shared" si="41"/>
        <v>884</v>
      </c>
      <c r="AV28" s="3">
        <f t="shared" si="42"/>
        <v>884</v>
      </c>
      <c r="AW28" s="3">
        <f t="shared" si="43"/>
        <v>884</v>
      </c>
      <c r="AX28" s="3">
        <f t="shared" si="44"/>
        <v>884</v>
      </c>
      <c r="AY28" s="3"/>
      <c r="BA28" s="4" t="s">
        <v>151</v>
      </c>
      <c r="BB28" s="12">
        <f t="shared" si="64"/>
        <v>568</v>
      </c>
      <c r="BC28" s="3">
        <f t="shared" si="45"/>
        <v>722</v>
      </c>
      <c r="BD28" s="3">
        <f t="shared" si="68"/>
        <v>722</v>
      </c>
      <c r="BE28" s="3">
        <f t="shared" si="69"/>
        <v>674</v>
      </c>
      <c r="BF28" s="3">
        <f t="shared" si="70"/>
        <v>538</v>
      </c>
      <c r="BG28" s="3">
        <f t="shared" si="71"/>
        <v>543</v>
      </c>
      <c r="BH28" s="3">
        <f t="shared" si="46"/>
        <v>531</v>
      </c>
      <c r="BI28" s="3">
        <f t="shared" si="47"/>
        <v>487</v>
      </c>
      <c r="BJ28" s="3">
        <f t="shared" si="48"/>
        <v>506</v>
      </c>
      <c r="BK28" s="3">
        <f t="shared" si="49"/>
        <v>510</v>
      </c>
      <c r="BL28" s="3">
        <f t="shared" si="50"/>
        <v>505</v>
      </c>
      <c r="BM28" s="3">
        <f t="shared" si="51"/>
        <v>510</v>
      </c>
      <c r="BN28" s="3"/>
      <c r="BO28" s="4"/>
      <c r="BP28" s="4" t="s">
        <v>151</v>
      </c>
      <c r="BQ28" s="9">
        <f t="shared" si="52"/>
        <v>0.64253393665158376</v>
      </c>
      <c r="BR28" s="9">
        <f t="shared" si="53"/>
        <v>0.81674208144796379</v>
      </c>
      <c r="BS28" s="9">
        <f t="shared" si="54"/>
        <v>0.81674208144796379</v>
      </c>
      <c r="BT28" s="9">
        <f t="shared" si="55"/>
        <v>0.76244343891402711</v>
      </c>
      <c r="BU28" s="9">
        <f t="shared" si="56"/>
        <v>0.60859728506787325</v>
      </c>
      <c r="BV28" s="9">
        <f t="shared" si="57"/>
        <v>0.61425339366515841</v>
      </c>
      <c r="BW28" s="9">
        <f t="shared" si="57"/>
        <v>0.60067873303167418</v>
      </c>
      <c r="BX28" s="9">
        <f t="shared" si="57"/>
        <v>0.55090497737556565</v>
      </c>
      <c r="BY28" s="9">
        <f t="shared" si="58"/>
        <v>0.57239819004524883</v>
      </c>
      <c r="BZ28" s="9">
        <f t="shared" si="59"/>
        <v>0.57692307692307687</v>
      </c>
      <c r="CA28" s="9">
        <f t="shared" si="60"/>
        <v>0.57126696832579182</v>
      </c>
      <c r="CB28" s="9">
        <f t="shared" si="61"/>
        <v>0.57692307692307687</v>
      </c>
      <c r="CC28" s="9"/>
      <c r="CD28" s="7">
        <f t="shared" si="66"/>
        <v>0</v>
      </c>
      <c r="CE28" s="10" t="s">
        <v>224</v>
      </c>
      <c r="CF28" s="7">
        <f t="shared" si="62"/>
        <v>0</v>
      </c>
      <c r="CG28" s="11" t="s">
        <v>224</v>
      </c>
    </row>
    <row r="29" spans="1:85" ht="16" customHeight="1" x14ac:dyDescent="0.2">
      <c r="A29" s="3" t="s">
        <v>38</v>
      </c>
      <c r="B29" s="4" t="s">
        <v>148</v>
      </c>
      <c r="C29" s="3">
        <v>83</v>
      </c>
      <c r="D29" s="3">
        <v>83</v>
      </c>
      <c r="E29" s="3">
        <f t="shared" si="63"/>
        <v>74</v>
      </c>
      <c r="F29" s="3">
        <v>119</v>
      </c>
      <c r="G29" s="3">
        <v>101</v>
      </c>
      <c r="H29" s="3">
        <v>77</v>
      </c>
      <c r="I29" s="3">
        <v>38</v>
      </c>
      <c r="J29" s="3">
        <v>35</v>
      </c>
      <c r="K29" s="3">
        <v>40</v>
      </c>
      <c r="L29" s="3">
        <v>42</v>
      </c>
      <c r="M29" s="3">
        <v>47</v>
      </c>
      <c r="N29" s="3">
        <v>49</v>
      </c>
      <c r="O29" s="3">
        <v>58</v>
      </c>
      <c r="P29" s="3">
        <v>62</v>
      </c>
      <c r="Q29" s="3">
        <v>59</v>
      </c>
      <c r="S29" s="8">
        <f t="shared" si="29"/>
        <v>0.72991967871485952</v>
      </c>
      <c r="T29" s="9">
        <f t="shared" si="0"/>
        <v>1.4337349397590362</v>
      </c>
      <c r="U29" s="9">
        <f t="shared" si="1"/>
        <v>1.2168674698795181</v>
      </c>
      <c r="V29" s="9">
        <f t="shared" si="2"/>
        <v>0.92771084337349397</v>
      </c>
      <c r="W29" s="9">
        <f t="shared" si="3"/>
        <v>0.45783132530120479</v>
      </c>
      <c r="X29" s="9">
        <f t="shared" si="4"/>
        <v>0.42168674698795183</v>
      </c>
      <c r="Y29" s="9">
        <f t="shared" si="5"/>
        <v>0.48192771084337349</v>
      </c>
      <c r="Z29" s="9">
        <f t="shared" si="6"/>
        <v>0.50602409638554213</v>
      </c>
      <c r="AA29" s="9">
        <f t="shared" si="7"/>
        <v>0.5662650602409639</v>
      </c>
      <c r="AB29" s="9">
        <f t="shared" si="8"/>
        <v>0.59036144578313254</v>
      </c>
      <c r="AC29" s="9">
        <f t="shared" si="9"/>
        <v>0.6987951807228916</v>
      </c>
      <c r="AD29" s="9">
        <f t="shared" si="10"/>
        <v>0.74698795180722888</v>
      </c>
      <c r="AE29" s="9">
        <f t="shared" si="11"/>
        <v>0.71084337349397586</v>
      </c>
      <c r="AF29" s="7">
        <f t="shared" si="30"/>
        <v>2</v>
      </c>
      <c r="AG29" s="10" t="s">
        <v>223</v>
      </c>
      <c r="AH29" s="7">
        <f t="shared" si="31"/>
        <v>3</v>
      </c>
      <c r="AI29" s="11" t="str">
        <f t="shared" si="32"/>
        <v>Yes</v>
      </c>
      <c r="AK29" s="4" t="s">
        <v>152</v>
      </c>
      <c r="AL29" s="12">
        <f t="shared" si="12"/>
        <v>62</v>
      </c>
      <c r="AM29" s="12">
        <f t="shared" si="33"/>
        <v>62</v>
      </c>
      <c r="AN29" s="3">
        <f t="shared" si="34"/>
        <v>62</v>
      </c>
      <c r="AO29" s="3">
        <f t="shared" si="35"/>
        <v>62</v>
      </c>
      <c r="AP29" s="3">
        <f t="shared" si="36"/>
        <v>62</v>
      </c>
      <c r="AQ29" s="3">
        <f t="shared" si="37"/>
        <v>62</v>
      </c>
      <c r="AR29" s="3">
        <f t="shared" si="38"/>
        <v>62</v>
      </c>
      <c r="AS29" s="3">
        <f t="shared" si="39"/>
        <v>62</v>
      </c>
      <c r="AT29" s="3">
        <f t="shared" si="40"/>
        <v>62</v>
      </c>
      <c r="AU29" s="3">
        <f t="shared" si="41"/>
        <v>62</v>
      </c>
      <c r="AV29" s="3">
        <f t="shared" si="42"/>
        <v>62</v>
      </c>
      <c r="AW29" s="3">
        <f t="shared" si="43"/>
        <v>62</v>
      </c>
      <c r="AX29" s="3">
        <f t="shared" si="44"/>
        <v>62</v>
      </c>
      <c r="AY29" s="3"/>
      <c r="BA29" s="4" t="s">
        <v>152</v>
      </c>
      <c r="BB29" s="12">
        <f t="shared" si="64"/>
        <v>24.272727272727273</v>
      </c>
      <c r="BC29" s="3">
        <f t="shared" si="45"/>
        <v>36</v>
      </c>
      <c r="BD29" s="3">
        <f t="shared" si="68"/>
        <v>34</v>
      </c>
      <c r="BE29" s="3">
        <f t="shared" si="69"/>
        <v>31</v>
      </c>
      <c r="BF29" s="3">
        <f t="shared" si="70"/>
        <v>19</v>
      </c>
      <c r="BG29" s="3">
        <f t="shared" si="71"/>
        <v>22</v>
      </c>
      <c r="BH29" s="3">
        <f t="shared" si="46"/>
        <v>20</v>
      </c>
      <c r="BI29" s="3">
        <f t="shared" si="47"/>
        <v>20</v>
      </c>
      <c r="BJ29" s="3">
        <f t="shared" si="48"/>
        <v>18</v>
      </c>
      <c r="BK29" s="3">
        <f t="shared" si="49"/>
        <v>19</v>
      </c>
      <c r="BL29" s="3">
        <f t="shared" si="50"/>
        <v>21</v>
      </c>
      <c r="BM29" s="3">
        <f t="shared" si="51"/>
        <v>27</v>
      </c>
      <c r="BN29" s="3"/>
      <c r="BO29" s="4"/>
      <c r="BP29" s="4" t="s">
        <v>152</v>
      </c>
      <c r="BQ29" s="9">
        <f t="shared" si="52"/>
        <v>0.39149560117302051</v>
      </c>
      <c r="BR29" s="9">
        <f t="shared" si="53"/>
        <v>0.58064516129032262</v>
      </c>
      <c r="BS29" s="9">
        <f t="shared" si="54"/>
        <v>0.54838709677419351</v>
      </c>
      <c r="BT29" s="9">
        <f t="shared" si="55"/>
        <v>0.5</v>
      </c>
      <c r="BU29" s="9">
        <f t="shared" si="56"/>
        <v>0.30645161290322581</v>
      </c>
      <c r="BV29" s="9">
        <f t="shared" si="57"/>
        <v>0.35483870967741937</v>
      </c>
      <c r="BW29" s="9">
        <f t="shared" si="57"/>
        <v>0.32258064516129031</v>
      </c>
      <c r="BX29" s="9">
        <f t="shared" si="57"/>
        <v>0.32258064516129031</v>
      </c>
      <c r="BY29" s="9">
        <f t="shared" si="58"/>
        <v>0.29032258064516131</v>
      </c>
      <c r="BZ29" s="9">
        <f t="shared" si="59"/>
        <v>0.30645161290322581</v>
      </c>
      <c r="CA29" s="9">
        <f t="shared" si="60"/>
        <v>0.33870967741935482</v>
      </c>
      <c r="CB29" s="9">
        <f t="shared" si="61"/>
        <v>0.43548387096774194</v>
      </c>
      <c r="CC29" s="9"/>
      <c r="CD29" s="7">
        <f t="shared" si="66"/>
        <v>0</v>
      </c>
      <c r="CE29" s="10" t="s">
        <v>224</v>
      </c>
      <c r="CF29" s="7">
        <f t="shared" si="62"/>
        <v>0</v>
      </c>
      <c r="CG29" s="11" t="s">
        <v>224</v>
      </c>
    </row>
    <row r="30" spans="1:85" ht="16" customHeight="1" x14ac:dyDescent="0.2">
      <c r="A30" s="3" t="s">
        <v>39</v>
      </c>
      <c r="B30" s="4" t="s">
        <v>149</v>
      </c>
      <c r="C30" s="3">
        <v>192</v>
      </c>
      <c r="D30" s="3">
        <v>192</v>
      </c>
      <c r="E30" s="3">
        <f t="shared" si="63"/>
        <v>149.19999999999999</v>
      </c>
      <c r="F30" s="3">
        <v>164</v>
      </c>
      <c r="G30" s="3">
        <v>176</v>
      </c>
      <c r="H30" s="3">
        <v>167</v>
      </c>
      <c r="I30" s="3">
        <v>127</v>
      </c>
      <c r="J30" s="3">
        <v>112</v>
      </c>
      <c r="K30" s="3">
        <v>117</v>
      </c>
      <c r="L30" s="3">
        <v>118</v>
      </c>
      <c r="M30" s="3">
        <v>128</v>
      </c>
      <c r="N30" s="3">
        <v>138</v>
      </c>
      <c r="O30" s="3">
        <v>142</v>
      </c>
      <c r="P30" s="3">
        <v>139</v>
      </c>
      <c r="Q30" s="3">
        <v>131</v>
      </c>
      <c r="S30" s="8">
        <f t="shared" si="29"/>
        <v>0.72005208333333337</v>
      </c>
      <c r="T30" s="9">
        <f t="shared" si="0"/>
        <v>0.85416666666666663</v>
      </c>
      <c r="U30" s="9">
        <f t="shared" si="1"/>
        <v>0.91666666666666663</v>
      </c>
      <c r="V30" s="9">
        <f t="shared" si="2"/>
        <v>0.86979166666666663</v>
      </c>
      <c r="W30" s="9">
        <f t="shared" si="3"/>
        <v>0.66145833333333337</v>
      </c>
      <c r="X30" s="9">
        <f t="shared" si="4"/>
        <v>0.58333333333333337</v>
      </c>
      <c r="Y30" s="9">
        <f t="shared" si="5"/>
        <v>0.609375</v>
      </c>
      <c r="Z30" s="9">
        <f t="shared" si="6"/>
        <v>0.61458333333333337</v>
      </c>
      <c r="AA30" s="9">
        <f t="shared" si="7"/>
        <v>0.66666666666666663</v>
      </c>
      <c r="AB30" s="9">
        <f t="shared" si="8"/>
        <v>0.71875</v>
      </c>
      <c r="AC30" s="9">
        <f t="shared" si="9"/>
        <v>0.73958333333333337</v>
      </c>
      <c r="AD30" s="9">
        <f t="shared" si="10"/>
        <v>0.72395833333333337</v>
      </c>
      <c r="AE30" s="9">
        <f t="shared" si="11"/>
        <v>0.68229166666666663</v>
      </c>
      <c r="AF30" s="7">
        <f t="shared" si="30"/>
        <v>0</v>
      </c>
      <c r="AG30" s="10" t="s">
        <v>224</v>
      </c>
      <c r="AH30" s="7">
        <f t="shared" si="31"/>
        <v>1</v>
      </c>
      <c r="AI30" s="11" t="str">
        <f t="shared" si="32"/>
        <v>Yes</v>
      </c>
      <c r="AK30" s="4" t="s">
        <v>153</v>
      </c>
      <c r="AL30" s="12">
        <f t="shared" si="12"/>
        <v>128</v>
      </c>
      <c r="AM30" s="12">
        <f t="shared" si="33"/>
        <v>128</v>
      </c>
      <c r="AN30" s="3">
        <f t="shared" si="34"/>
        <v>128</v>
      </c>
      <c r="AO30" s="3">
        <f t="shared" si="35"/>
        <v>128</v>
      </c>
      <c r="AP30" s="3">
        <f t="shared" si="36"/>
        <v>128</v>
      </c>
      <c r="AQ30" s="3">
        <f t="shared" si="37"/>
        <v>128</v>
      </c>
      <c r="AR30" s="3">
        <f t="shared" si="38"/>
        <v>128</v>
      </c>
      <c r="AS30" s="3">
        <f t="shared" si="39"/>
        <v>128</v>
      </c>
      <c r="AT30" s="3">
        <f t="shared" si="40"/>
        <v>128</v>
      </c>
      <c r="AU30" s="3">
        <f t="shared" si="41"/>
        <v>128</v>
      </c>
      <c r="AV30" s="3">
        <f t="shared" si="42"/>
        <v>128</v>
      </c>
      <c r="AW30" s="3">
        <f t="shared" si="43"/>
        <v>128</v>
      </c>
      <c r="AX30" s="3">
        <f t="shared" si="44"/>
        <v>128</v>
      </c>
      <c r="AY30" s="3"/>
      <c r="BA30" s="4" t="s">
        <v>153</v>
      </c>
      <c r="BB30" s="12">
        <f t="shared" si="64"/>
        <v>61.363636363636367</v>
      </c>
      <c r="BC30" s="3">
        <f t="shared" si="45"/>
        <v>76</v>
      </c>
      <c r="BD30" s="3">
        <f t="shared" si="68"/>
        <v>82</v>
      </c>
      <c r="BE30" s="3">
        <f t="shared" si="69"/>
        <v>74</v>
      </c>
      <c r="BF30" s="3">
        <f t="shared" si="70"/>
        <v>62</v>
      </c>
      <c r="BG30" s="3">
        <f t="shared" si="71"/>
        <v>61</v>
      </c>
      <c r="BH30" s="3">
        <f t="shared" si="46"/>
        <v>56</v>
      </c>
      <c r="BI30" s="3">
        <f t="shared" si="47"/>
        <v>53</v>
      </c>
      <c r="BJ30" s="3">
        <f t="shared" si="48"/>
        <v>55</v>
      </c>
      <c r="BK30" s="3">
        <f t="shared" si="49"/>
        <v>60</v>
      </c>
      <c r="BL30" s="3">
        <f t="shared" si="50"/>
        <v>50</v>
      </c>
      <c r="BM30" s="3">
        <f t="shared" si="51"/>
        <v>46</v>
      </c>
      <c r="BN30" s="3"/>
      <c r="BO30" s="4"/>
      <c r="BP30" s="4" t="s">
        <v>153</v>
      </c>
      <c r="BQ30" s="9">
        <f t="shared" si="52"/>
        <v>0.47940340909090912</v>
      </c>
      <c r="BR30" s="9">
        <f t="shared" si="53"/>
        <v>0.59375</v>
      </c>
      <c r="BS30" s="9">
        <f t="shared" si="54"/>
        <v>0.640625</v>
      </c>
      <c r="BT30" s="9">
        <f t="shared" si="55"/>
        <v>0.578125</v>
      </c>
      <c r="BU30" s="9">
        <f t="shared" si="56"/>
        <v>0.484375</v>
      </c>
      <c r="BV30" s="9">
        <f t="shared" si="57"/>
        <v>0.4765625</v>
      </c>
      <c r="BW30" s="9">
        <f t="shared" si="57"/>
        <v>0.4375</v>
      </c>
      <c r="BX30" s="9">
        <f t="shared" si="57"/>
        <v>0.4140625</v>
      </c>
      <c r="BY30" s="9">
        <f t="shared" si="58"/>
        <v>0.4296875</v>
      </c>
      <c r="BZ30" s="9">
        <f t="shared" si="59"/>
        <v>0.46875</v>
      </c>
      <c r="CA30" s="9">
        <f t="shared" si="60"/>
        <v>0.390625</v>
      </c>
      <c r="CB30" s="9">
        <f t="shared" si="61"/>
        <v>0.359375</v>
      </c>
      <c r="CC30" s="9"/>
      <c r="CD30" s="7">
        <f t="shared" si="66"/>
        <v>0</v>
      </c>
      <c r="CE30" s="10" t="s">
        <v>224</v>
      </c>
      <c r="CF30" s="7">
        <f t="shared" si="62"/>
        <v>0</v>
      </c>
      <c r="CG30" s="11" t="s">
        <v>224</v>
      </c>
    </row>
    <row r="31" spans="1:85" ht="16" customHeight="1" x14ac:dyDescent="0.2">
      <c r="A31" s="3" t="s">
        <v>43</v>
      </c>
      <c r="B31" s="4" t="s">
        <v>150</v>
      </c>
      <c r="C31" s="3">
        <v>292</v>
      </c>
      <c r="D31" s="3">
        <v>292</v>
      </c>
      <c r="E31" s="3">
        <f t="shared" si="63"/>
        <v>281.60000000000002</v>
      </c>
      <c r="F31" s="3">
        <v>296</v>
      </c>
      <c r="G31" s="3">
        <v>310</v>
      </c>
      <c r="H31" s="3">
        <v>288</v>
      </c>
      <c r="I31" s="3">
        <v>250</v>
      </c>
      <c r="J31" s="3">
        <v>264</v>
      </c>
      <c r="K31" s="3">
        <v>260</v>
      </c>
      <c r="L31" s="3">
        <v>215</v>
      </c>
      <c r="M31" s="3">
        <v>259</v>
      </c>
      <c r="N31" s="3">
        <v>278</v>
      </c>
      <c r="O31" s="3">
        <v>298</v>
      </c>
      <c r="P31" s="3">
        <v>308</v>
      </c>
      <c r="Q31" s="3"/>
      <c r="S31" s="8">
        <f>AVERAGEIF(T31:AE31,"&lt;&gt;",T31:AE31)</f>
        <v>0.94209215442092142</v>
      </c>
      <c r="T31" s="9">
        <f t="shared" si="0"/>
        <v>1.0136986301369864</v>
      </c>
      <c r="U31" s="9">
        <f t="shared" si="1"/>
        <v>1.0616438356164384</v>
      </c>
      <c r="V31" s="9">
        <f t="shared" si="2"/>
        <v>0.98630136986301364</v>
      </c>
      <c r="W31" s="9">
        <f t="shared" si="3"/>
        <v>0.85616438356164382</v>
      </c>
      <c r="X31" s="9">
        <f t="shared" si="4"/>
        <v>0.90410958904109584</v>
      </c>
      <c r="Y31" s="9">
        <f t="shared" si="5"/>
        <v>0.8904109589041096</v>
      </c>
      <c r="Z31" s="9">
        <f t="shared" si="6"/>
        <v>0.73630136986301364</v>
      </c>
      <c r="AA31" s="9">
        <f t="shared" si="7"/>
        <v>0.88698630136986301</v>
      </c>
      <c r="AB31" s="9">
        <f t="shared" si="8"/>
        <v>0.95205479452054798</v>
      </c>
      <c r="AC31" s="9">
        <f t="shared" si="9"/>
        <v>1.0205479452054795</v>
      </c>
      <c r="AD31" s="9">
        <f t="shared" si="10"/>
        <v>1.0547945205479452</v>
      </c>
      <c r="AE31" s="9" t="str">
        <f t="shared" si="11"/>
        <v/>
      </c>
      <c r="AF31" s="7">
        <f t="shared" si="30"/>
        <v>4</v>
      </c>
      <c r="AG31" s="10" t="s">
        <v>223</v>
      </c>
      <c r="AH31" s="7">
        <f t="shared" si="31"/>
        <v>7</v>
      </c>
      <c r="AI31" s="11" t="str">
        <f t="shared" si="32"/>
        <v>Yes</v>
      </c>
      <c r="AK31" s="4" t="s">
        <v>154</v>
      </c>
      <c r="AL31" s="12">
        <f t="shared" si="12"/>
        <v>297</v>
      </c>
      <c r="AM31" s="12">
        <f t="shared" si="33"/>
        <v>297</v>
      </c>
      <c r="AN31" s="3">
        <f t="shared" si="34"/>
        <v>297</v>
      </c>
      <c r="AO31" s="3">
        <f t="shared" si="35"/>
        <v>297</v>
      </c>
      <c r="AP31" s="3">
        <f t="shared" si="36"/>
        <v>297</v>
      </c>
      <c r="AQ31" s="3">
        <f t="shared" si="37"/>
        <v>297</v>
      </c>
      <c r="AR31" s="3">
        <f t="shared" si="38"/>
        <v>297</v>
      </c>
      <c r="AS31" s="3">
        <f t="shared" si="39"/>
        <v>297</v>
      </c>
      <c r="AT31" s="3">
        <f t="shared" si="40"/>
        <v>297</v>
      </c>
      <c r="AU31" s="3">
        <f t="shared" si="41"/>
        <v>297</v>
      </c>
      <c r="AV31" s="3">
        <f t="shared" si="42"/>
        <v>297</v>
      </c>
      <c r="AW31" s="3">
        <f t="shared" si="43"/>
        <v>297</v>
      </c>
      <c r="AX31" s="3">
        <f t="shared" si="44"/>
        <v>297</v>
      </c>
      <c r="AY31" s="3"/>
      <c r="BA31" s="4" t="s">
        <v>154</v>
      </c>
      <c r="BB31" s="12">
        <f t="shared" si="64"/>
        <v>259.09090909090907</v>
      </c>
      <c r="BC31" s="3">
        <f t="shared" si="45"/>
        <v>369</v>
      </c>
      <c r="BD31" s="3">
        <f t="shared" si="68"/>
        <v>329</v>
      </c>
      <c r="BE31" s="3">
        <f t="shared" si="69"/>
        <v>309</v>
      </c>
      <c r="BF31" s="3">
        <f t="shared" si="70"/>
        <v>217</v>
      </c>
      <c r="BG31" s="3">
        <f t="shared" si="71"/>
        <v>219</v>
      </c>
      <c r="BH31" s="3">
        <f t="shared" si="46"/>
        <v>226</v>
      </c>
      <c r="BI31" s="3">
        <f t="shared" si="47"/>
        <v>193</v>
      </c>
      <c r="BJ31" s="3">
        <f t="shared" si="48"/>
        <v>206</v>
      </c>
      <c r="BK31" s="3">
        <f t="shared" si="49"/>
        <v>250</v>
      </c>
      <c r="BL31" s="3">
        <f t="shared" si="50"/>
        <v>275</v>
      </c>
      <c r="BM31" s="3">
        <f t="shared" si="51"/>
        <v>257</v>
      </c>
      <c r="BN31" s="3"/>
      <c r="BO31" s="4"/>
      <c r="BP31" s="4" t="s">
        <v>154</v>
      </c>
      <c r="BQ31" s="9">
        <f t="shared" si="52"/>
        <v>0.87235996326905407</v>
      </c>
      <c r="BR31" s="9">
        <f t="shared" si="53"/>
        <v>1.2424242424242424</v>
      </c>
      <c r="BS31" s="9">
        <f t="shared" si="54"/>
        <v>1.1077441077441077</v>
      </c>
      <c r="BT31" s="9">
        <f t="shared" si="55"/>
        <v>1.0404040404040404</v>
      </c>
      <c r="BU31" s="9">
        <f t="shared" si="56"/>
        <v>0.73063973063973064</v>
      </c>
      <c r="BV31" s="9">
        <f t="shared" si="57"/>
        <v>0.73737373737373735</v>
      </c>
      <c r="BW31" s="9">
        <f t="shared" si="57"/>
        <v>0.76094276094276092</v>
      </c>
      <c r="BX31" s="9">
        <f t="shared" si="57"/>
        <v>0.64983164983164987</v>
      </c>
      <c r="BY31" s="9">
        <f t="shared" si="58"/>
        <v>0.69360269360269355</v>
      </c>
      <c r="BZ31" s="9">
        <f t="shared" si="59"/>
        <v>0.84175084175084181</v>
      </c>
      <c r="CA31" s="9">
        <f t="shared" si="60"/>
        <v>0.92592592592592593</v>
      </c>
      <c r="CB31" s="9">
        <f t="shared" si="61"/>
        <v>0.86531986531986527</v>
      </c>
      <c r="CC31" s="9"/>
      <c r="CD31" s="7">
        <f t="shared" si="66"/>
        <v>3</v>
      </c>
      <c r="CE31" s="10" t="s">
        <v>223</v>
      </c>
      <c r="CF31" s="7">
        <f t="shared" si="62"/>
        <v>4</v>
      </c>
      <c r="CG31" s="11" t="s">
        <v>223</v>
      </c>
    </row>
    <row r="32" spans="1:85" ht="16" customHeight="1" x14ac:dyDescent="0.2">
      <c r="A32" s="3" t="s">
        <v>40</v>
      </c>
      <c r="B32" s="4" t="s">
        <v>151</v>
      </c>
      <c r="C32" s="3">
        <v>884</v>
      </c>
      <c r="D32" s="3">
        <v>884</v>
      </c>
      <c r="E32" s="3">
        <f t="shared" si="63"/>
        <v>639.79999999999995</v>
      </c>
      <c r="F32" s="3">
        <v>722</v>
      </c>
      <c r="G32" s="3">
        <v>722</v>
      </c>
      <c r="H32" s="3">
        <v>674</v>
      </c>
      <c r="I32" s="3">
        <v>538</v>
      </c>
      <c r="J32" s="3">
        <v>543</v>
      </c>
      <c r="K32" s="3">
        <v>531</v>
      </c>
      <c r="L32" s="3">
        <v>487</v>
      </c>
      <c r="M32" s="3">
        <v>506</v>
      </c>
      <c r="N32" s="3">
        <v>510</v>
      </c>
      <c r="O32" s="3">
        <v>505</v>
      </c>
      <c r="P32" s="3">
        <v>510</v>
      </c>
      <c r="Q32" s="3"/>
      <c r="S32" s="8">
        <f t="shared" si="29"/>
        <v>0.64253393665158365</v>
      </c>
      <c r="T32" s="9">
        <f t="shared" si="0"/>
        <v>0.81674208144796379</v>
      </c>
      <c r="U32" s="9">
        <f t="shared" si="1"/>
        <v>0.81674208144796379</v>
      </c>
      <c r="V32" s="9">
        <f t="shared" si="2"/>
        <v>0.76244343891402711</v>
      </c>
      <c r="W32" s="9">
        <f t="shared" si="3"/>
        <v>0.60859728506787325</v>
      </c>
      <c r="X32" s="9">
        <f t="shared" si="4"/>
        <v>0.61425339366515841</v>
      </c>
      <c r="Y32" s="9">
        <f t="shared" si="5"/>
        <v>0.60067873303167418</v>
      </c>
      <c r="Z32" s="9">
        <f t="shared" si="6"/>
        <v>0.55090497737556565</v>
      </c>
      <c r="AA32" s="9">
        <f t="shared" si="7"/>
        <v>0.57239819004524883</v>
      </c>
      <c r="AB32" s="9">
        <f t="shared" si="8"/>
        <v>0.57692307692307687</v>
      </c>
      <c r="AC32" s="9">
        <f t="shared" si="9"/>
        <v>0.57126696832579182</v>
      </c>
      <c r="AD32" s="9">
        <f t="shared" si="10"/>
        <v>0.57692307692307687</v>
      </c>
      <c r="AE32" s="9" t="str">
        <f t="shared" si="11"/>
        <v/>
      </c>
      <c r="AF32" s="7">
        <f t="shared" si="30"/>
        <v>0</v>
      </c>
      <c r="AG32" s="10" t="s">
        <v>224</v>
      </c>
      <c r="AH32" s="7">
        <f t="shared" si="31"/>
        <v>0</v>
      </c>
      <c r="AI32" s="11" t="str">
        <f t="shared" si="32"/>
        <v>No</v>
      </c>
      <c r="AK32" s="4" t="s">
        <v>155</v>
      </c>
      <c r="AL32" s="12">
        <f t="shared" si="12"/>
        <v>72</v>
      </c>
      <c r="AM32" s="12">
        <f t="shared" si="33"/>
        <v>72</v>
      </c>
      <c r="AN32" s="3">
        <f t="shared" si="34"/>
        <v>72</v>
      </c>
      <c r="AO32" s="3">
        <f t="shared" si="35"/>
        <v>72</v>
      </c>
      <c r="AP32" s="3">
        <f t="shared" si="36"/>
        <v>72</v>
      </c>
      <c r="AQ32" s="3">
        <f t="shared" si="37"/>
        <v>72</v>
      </c>
      <c r="AR32" s="3">
        <f t="shared" si="38"/>
        <v>72</v>
      </c>
      <c r="AS32" s="3">
        <f t="shared" si="39"/>
        <v>72</v>
      </c>
      <c r="AT32" s="3">
        <f t="shared" si="40"/>
        <v>72</v>
      </c>
      <c r="AU32" s="3">
        <f t="shared" si="41"/>
        <v>72</v>
      </c>
      <c r="AV32" s="3">
        <f t="shared" si="42"/>
        <v>72</v>
      </c>
      <c r="AW32" s="3">
        <f t="shared" si="43"/>
        <v>72</v>
      </c>
      <c r="AX32" s="3">
        <f t="shared" si="44"/>
        <v>72</v>
      </c>
      <c r="AY32" s="3"/>
      <c r="BA32" s="4" t="s">
        <v>155</v>
      </c>
      <c r="BB32" s="12">
        <f t="shared" si="64"/>
        <v>49</v>
      </c>
      <c r="BC32" s="3">
        <f t="shared" si="45"/>
        <v>67</v>
      </c>
      <c r="BD32" s="3">
        <f t="shared" si="68"/>
        <v>62</v>
      </c>
      <c r="BE32" s="3">
        <f t="shared" si="69"/>
        <v>51</v>
      </c>
      <c r="BF32" s="3">
        <f t="shared" si="70"/>
        <v>43</v>
      </c>
      <c r="BG32" s="3">
        <f t="shared" si="71"/>
        <v>52</v>
      </c>
      <c r="BH32" s="3">
        <f t="shared" si="46"/>
        <v>56</v>
      </c>
      <c r="BI32" s="3">
        <f t="shared" si="47"/>
        <v>47</v>
      </c>
      <c r="BJ32" s="3">
        <f t="shared" si="48"/>
        <v>41</v>
      </c>
      <c r="BK32" s="3">
        <f t="shared" si="49"/>
        <v>44</v>
      </c>
      <c r="BL32" s="3">
        <f t="shared" si="50"/>
        <v>36</v>
      </c>
      <c r="BM32" s="3">
        <f t="shared" si="51"/>
        <v>40</v>
      </c>
      <c r="BN32" s="3"/>
      <c r="BO32" s="4"/>
      <c r="BP32" s="4" t="s">
        <v>155</v>
      </c>
      <c r="BQ32" s="9">
        <f t="shared" si="52"/>
        <v>0.68055555555555558</v>
      </c>
      <c r="BR32" s="9">
        <f t="shared" si="53"/>
        <v>0.93055555555555558</v>
      </c>
      <c r="BS32" s="9">
        <f t="shared" si="54"/>
        <v>0.86111111111111116</v>
      </c>
      <c r="BT32" s="9">
        <f t="shared" si="55"/>
        <v>0.70833333333333337</v>
      </c>
      <c r="BU32" s="9">
        <f t="shared" si="56"/>
        <v>0.59722222222222221</v>
      </c>
      <c r="BV32" s="9">
        <f t="shared" si="57"/>
        <v>0.72222222222222221</v>
      </c>
      <c r="BW32" s="9">
        <f t="shared" si="57"/>
        <v>0.77777777777777779</v>
      </c>
      <c r="BX32" s="9">
        <f t="shared" si="57"/>
        <v>0.65277777777777779</v>
      </c>
      <c r="BY32" s="9">
        <f t="shared" si="58"/>
        <v>0.56944444444444442</v>
      </c>
      <c r="BZ32" s="9">
        <f t="shared" si="59"/>
        <v>0.61111111111111116</v>
      </c>
      <c r="CA32" s="9">
        <f t="shared" si="60"/>
        <v>0.5</v>
      </c>
      <c r="CB32" s="9">
        <f t="shared" si="61"/>
        <v>0.55555555555555558</v>
      </c>
      <c r="CC32" s="9"/>
      <c r="CD32" s="7">
        <f t="shared" si="66"/>
        <v>0</v>
      </c>
      <c r="CE32" s="10" t="s">
        <v>223</v>
      </c>
      <c r="CF32" s="7">
        <f t="shared" si="62"/>
        <v>1</v>
      </c>
      <c r="CG32" s="11" t="s">
        <v>223</v>
      </c>
    </row>
    <row r="33" spans="1:85" ht="16" customHeight="1" x14ac:dyDescent="0.2">
      <c r="A33" s="3" t="s">
        <v>41</v>
      </c>
      <c r="B33" s="4" t="s">
        <v>152</v>
      </c>
      <c r="C33" s="3">
        <v>62</v>
      </c>
      <c r="D33" s="3">
        <v>62</v>
      </c>
      <c r="E33" s="3">
        <f t="shared" si="63"/>
        <v>28.4</v>
      </c>
      <c r="F33" s="3">
        <v>36</v>
      </c>
      <c r="G33" s="3">
        <v>34</v>
      </c>
      <c r="H33" s="3">
        <v>31</v>
      </c>
      <c r="I33" s="3">
        <v>19</v>
      </c>
      <c r="J33" s="3">
        <v>22</v>
      </c>
      <c r="K33" s="3">
        <v>20</v>
      </c>
      <c r="L33" s="3">
        <v>20</v>
      </c>
      <c r="M33" s="3">
        <v>18</v>
      </c>
      <c r="N33" s="3">
        <v>19</v>
      </c>
      <c r="O33" s="3">
        <v>21</v>
      </c>
      <c r="P33" s="3">
        <v>27</v>
      </c>
      <c r="Q33" s="3">
        <v>22</v>
      </c>
      <c r="S33" s="8">
        <f t="shared" si="29"/>
        <v>0.38844086021505375</v>
      </c>
      <c r="T33" s="9">
        <f t="shared" si="0"/>
        <v>0.58064516129032262</v>
      </c>
      <c r="U33" s="9">
        <f t="shared" si="1"/>
        <v>0.54838709677419351</v>
      </c>
      <c r="V33" s="9">
        <f t="shared" si="2"/>
        <v>0.5</v>
      </c>
      <c r="W33" s="9">
        <f t="shared" si="3"/>
        <v>0.30645161290322581</v>
      </c>
      <c r="X33" s="9">
        <f t="shared" si="4"/>
        <v>0.35483870967741937</v>
      </c>
      <c r="Y33" s="9">
        <f t="shared" si="5"/>
        <v>0.32258064516129031</v>
      </c>
      <c r="Z33" s="9">
        <f t="shared" si="6"/>
        <v>0.32258064516129031</v>
      </c>
      <c r="AA33" s="9">
        <f t="shared" si="7"/>
        <v>0.29032258064516131</v>
      </c>
      <c r="AB33" s="9">
        <f t="shared" si="8"/>
        <v>0.30645161290322581</v>
      </c>
      <c r="AC33" s="9">
        <f t="shared" si="9"/>
        <v>0.33870967741935482</v>
      </c>
      <c r="AD33" s="9">
        <f t="shared" si="10"/>
        <v>0.43548387096774194</v>
      </c>
      <c r="AE33" s="9">
        <f t="shared" si="11"/>
        <v>0.35483870967741937</v>
      </c>
      <c r="AF33" s="7">
        <f t="shared" si="30"/>
        <v>0</v>
      </c>
      <c r="AG33" s="10" t="s">
        <v>224</v>
      </c>
      <c r="AH33" s="7">
        <f t="shared" si="31"/>
        <v>0</v>
      </c>
      <c r="AI33" s="11" t="str">
        <f t="shared" si="32"/>
        <v>No</v>
      </c>
      <c r="AK33" s="4" t="s">
        <v>156</v>
      </c>
      <c r="AL33" s="12">
        <f t="shared" si="12"/>
        <v>94</v>
      </c>
      <c r="AM33" s="12">
        <f t="shared" si="33"/>
        <v>85.454545454545453</v>
      </c>
      <c r="AN33" s="3">
        <f t="shared" si="34"/>
        <v>94</v>
      </c>
      <c r="AO33" s="3">
        <f t="shared" si="35"/>
        <v>94</v>
      </c>
      <c r="AP33" s="3">
        <f t="shared" si="36"/>
        <v>94</v>
      </c>
      <c r="AQ33" s="3">
        <f t="shared" si="37"/>
        <v>94</v>
      </c>
      <c r="AR33" s="3">
        <f t="shared" si="38"/>
        <v>94</v>
      </c>
      <c r="AS33" s="3">
        <f t="shared" si="39"/>
        <v>94</v>
      </c>
      <c r="AT33" s="3">
        <f t="shared" si="40"/>
        <v>94</v>
      </c>
      <c r="AU33" s="3">
        <f t="shared" si="41"/>
        <v>94</v>
      </c>
      <c r="AV33" s="3">
        <f t="shared" si="42"/>
        <v>0</v>
      </c>
      <c r="AW33" s="3">
        <f t="shared" si="43"/>
        <v>94</v>
      </c>
      <c r="AX33" s="3">
        <f t="shared" si="44"/>
        <v>94</v>
      </c>
      <c r="AY33" s="3"/>
      <c r="BA33" s="4" t="s">
        <v>156</v>
      </c>
      <c r="BB33" s="12">
        <f t="shared" si="64"/>
        <v>85</v>
      </c>
      <c r="BC33" s="3">
        <f t="shared" si="45"/>
        <v>113</v>
      </c>
      <c r="BD33" s="3">
        <f t="shared" si="68"/>
        <v>114</v>
      </c>
      <c r="BE33" s="3">
        <f t="shared" si="69"/>
        <v>106</v>
      </c>
      <c r="BF33" s="3">
        <f t="shared" si="70"/>
        <v>77</v>
      </c>
      <c r="BG33" s="3">
        <f t="shared" si="71"/>
        <v>81</v>
      </c>
      <c r="BH33" s="3">
        <f t="shared" si="46"/>
        <v>60</v>
      </c>
      <c r="BI33" s="3">
        <f t="shared" si="47"/>
        <v>50</v>
      </c>
      <c r="BJ33" s="3">
        <f t="shared" si="48"/>
        <v>66</v>
      </c>
      <c r="BK33" s="3" t="s">
        <v>241</v>
      </c>
      <c r="BL33" s="3">
        <f t="shared" si="50"/>
        <v>90</v>
      </c>
      <c r="BM33" s="3">
        <f t="shared" si="51"/>
        <v>93</v>
      </c>
      <c r="BN33" s="3"/>
      <c r="BO33" s="4"/>
      <c r="BP33" s="4" t="s">
        <v>156</v>
      </c>
      <c r="BQ33" s="9">
        <f t="shared" si="52"/>
        <v>0.99468085106382975</v>
      </c>
      <c r="BR33" s="9">
        <f t="shared" si="53"/>
        <v>1.2021276595744681</v>
      </c>
      <c r="BS33" s="9">
        <f t="shared" si="54"/>
        <v>1.2127659574468086</v>
      </c>
      <c r="BT33" s="9">
        <f t="shared" si="55"/>
        <v>1.1276595744680851</v>
      </c>
      <c r="BU33" s="9">
        <f t="shared" si="56"/>
        <v>0.81914893617021278</v>
      </c>
      <c r="BV33" s="9">
        <f t="shared" si="57"/>
        <v>0.86170212765957444</v>
      </c>
      <c r="BW33" s="9">
        <f t="shared" si="57"/>
        <v>0.63829787234042556</v>
      </c>
      <c r="BX33" s="9">
        <f t="shared" si="57"/>
        <v>0.53191489361702127</v>
      </c>
      <c r="BY33" s="9">
        <f t="shared" si="58"/>
        <v>0.7021276595744681</v>
      </c>
      <c r="BZ33" s="9" t="s">
        <v>241</v>
      </c>
      <c r="CA33" s="9">
        <f t="shared" si="60"/>
        <v>0.95744680851063835</v>
      </c>
      <c r="CB33" s="9">
        <f t="shared" si="61"/>
        <v>0.98936170212765961</v>
      </c>
      <c r="CC33" s="9"/>
      <c r="CD33" s="7">
        <f t="shared" si="66"/>
        <v>3</v>
      </c>
      <c r="CE33" s="10" t="s">
        <v>223</v>
      </c>
      <c r="CF33" s="7">
        <f t="shared" si="62"/>
        <v>5</v>
      </c>
      <c r="CG33" s="11" t="s">
        <v>223</v>
      </c>
    </row>
    <row r="34" spans="1:85" ht="16" customHeight="1" x14ac:dyDescent="0.2">
      <c r="A34" s="3" t="s">
        <v>42</v>
      </c>
      <c r="B34" s="4" t="s">
        <v>153</v>
      </c>
      <c r="C34" s="3">
        <v>128</v>
      </c>
      <c r="D34" s="3">
        <v>128</v>
      </c>
      <c r="E34" s="3">
        <f t="shared" si="63"/>
        <v>71</v>
      </c>
      <c r="F34" s="3">
        <v>76</v>
      </c>
      <c r="G34" s="3">
        <v>82</v>
      </c>
      <c r="H34" s="3">
        <v>74</v>
      </c>
      <c r="I34" s="3">
        <v>62</v>
      </c>
      <c r="J34" s="3">
        <v>61</v>
      </c>
      <c r="K34" s="3">
        <v>56</v>
      </c>
      <c r="L34" s="3">
        <v>53</v>
      </c>
      <c r="M34" s="3">
        <v>55</v>
      </c>
      <c r="N34" s="3">
        <v>60</v>
      </c>
      <c r="O34" s="3">
        <v>50</v>
      </c>
      <c r="P34" s="3">
        <v>46</v>
      </c>
      <c r="Q34" s="3"/>
      <c r="S34" s="8">
        <f t="shared" si="29"/>
        <v>0.47940340909090912</v>
      </c>
      <c r="T34" s="9">
        <f t="shared" si="0"/>
        <v>0.59375</v>
      </c>
      <c r="U34" s="9">
        <f t="shared" si="1"/>
        <v>0.640625</v>
      </c>
      <c r="V34" s="9">
        <f t="shared" si="2"/>
        <v>0.578125</v>
      </c>
      <c r="W34" s="9">
        <f t="shared" si="3"/>
        <v>0.484375</v>
      </c>
      <c r="X34" s="9">
        <f t="shared" si="4"/>
        <v>0.4765625</v>
      </c>
      <c r="Y34" s="9">
        <f t="shared" si="5"/>
        <v>0.4375</v>
      </c>
      <c r="Z34" s="9">
        <f t="shared" si="6"/>
        <v>0.4140625</v>
      </c>
      <c r="AA34" s="9">
        <f t="shared" si="7"/>
        <v>0.4296875</v>
      </c>
      <c r="AB34" s="9">
        <f t="shared" si="8"/>
        <v>0.46875</v>
      </c>
      <c r="AC34" s="9">
        <f t="shared" si="9"/>
        <v>0.390625</v>
      </c>
      <c r="AD34" s="9">
        <f t="shared" si="10"/>
        <v>0.359375</v>
      </c>
      <c r="AE34" s="9" t="str">
        <f t="shared" si="11"/>
        <v/>
      </c>
      <c r="AF34" s="7">
        <f t="shared" si="30"/>
        <v>0</v>
      </c>
      <c r="AG34" s="10" t="s">
        <v>224</v>
      </c>
      <c r="AH34" s="7">
        <f t="shared" si="31"/>
        <v>0</v>
      </c>
      <c r="AI34" s="11" t="str">
        <f t="shared" si="32"/>
        <v>No</v>
      </c>
      <c r="AK34" s="4" t="s">
        <v>157</v>
      </c>
      <c r="AL34" s="12">
        <f t="shared" si="12"/>
        <v>736</v>
      </c>
      <c r="AM34" s="12">
        <f t="shared" si="33"/>
        <v>736</v>
      </c>
      <c r="AN34" s="3">
        <f t="shared" si="34"/>
        <v>736</v>
      </c>
      <c r="AO34" s="3">
        <f t="shared" si="35"/>
        <v>736</v>
      </c>
      <c r="AP34" s="3">
        <f t="shared" si="36"/>
        <v>736</v>
      </c>
      <c r="AQ34" s="3">
        <f t="shared" si="37"/>
        <v>736</v>
      </c>
      <c r="AR34" s="3">
        <f t="shared" si="38"/>
        <v>736</v>
      </c>
      <c r="AS34" s="3">
        <f t="shared" si="39"/>
        <v>736</v>
      </c>
      <c r="AT34" s="3">
        <f t="shared" si="40"/>
        <v>736</v>
      </c>
      <c r="AU34" s="3">
        <f t="shared" si="41"/>
        <v>736</v>
      </c>
      <c r="AV34" s="3">
        <f t="shared" si="42"/>
        <v>736</v>
      </c>
      <c r="AW34" s="3">
        <f t="shared" si="43"/>
        <v>736</v>
      </c>
      <c r="AX34" s="3">
        <f t="shared" si="44"/>
        <v>736</v>
      </c>
      <c r="AY34" s="3"/>
      <c r="BA34" s="4" t="s">
        <v>157</v>
      </c>
      <c r="BB34" s="12">
        <f t="shared" si="64"/>
        <v>301.90909090909093</v>
      </c>
      <c r="BC34" s="3">
        <f t="shared" ref="BC34:BC96" si="72">SUMIFS(F$3:F$113,$B$3:$B$113,$BA34,F$3:F$113,"&lt;&gt;")</f>
        <v>383</v>
      </c>
      <c r="BD34" s="3">
        <f t="shared" si="68"/>
        <v>389</v>
      </c>
      <c r="BE34" s="3">
        <f t="shared" si="69"/>
        <v>345</v>
      </c>
      <c r="BF34" s="3">
        <f t="shared" si="70"/>
        <v>266</v>
      </c>
      <c r="BG34" s="3">
        <f t="shared" si="71"/>
        <v>267</v>
      </c>
      <c r="BH34" s="3">
        <f t="shared" si="46"/>
        <v>251</v>
      </c>
      <c r="BI34" s="3">
        <f t="shared" si="47"/>
        <v>235</v>
      </c>
      <c r="BJ34" s="3">
        <f t="shared" si="48"/>
        <v>252</v>
      </c>
      <c r="BK34" s="3">
        <f t="shared" si="49"/>
        <v>270</v>
      </c>
      <c r="BL34" s="3">
        <f t="shared" si="50"/>
        <v>321</v>
      </c>
      <c r="BM34" s="3">
        <f t="shared" si="51"/>
        <v>342</v>
      </c>
      <c r="BN34" s="3"/>
      <c r="BO34" s="4"/>
      <c r="BP34" s="4" t="s">
        <v>157</v>
      </c>
      <c r="BQ34" s="9">
        <f t="shared" si="52"/>
        <v>0.41020256916996051</v>
      </c>
      <c r="BR34" s="9">
        <f t="shared" si="53"/>
        <v>0.52038043478260865</v>
      </c>
      <c r="BS34" s="9">
        <f t="shared" si="54"/>
        <v>0.52853260869565222</v>
      </c>
      <c r="BT34" s="9">
        <f t="shared" si="55"/>
        <v>0.46875</v>
      </c>
      <c r="BU34" s="9">
        <f t="shared" si="56"/>
        <v>0.36141304347826086</v>
      </c>
      <c r="BV34" s="9">
        <f t="shared" si="57"/>
        <v>0.36277173913043476</v>
      </c>
      <c r="BW34" s="9">
        <f t="shared" si="57"/>
        <v>0.34103260869565216</v>
      </c>
      <c r="BX34" s="9">
        <f t="shared" si="57"/>
        <v>0.31929347826086957</v>
      </c>
      <c r="BY34" s="9">
        <f t="shared" si="58"/>
        <v>0.34239130434782611</v>
      </c>
      <c r="BZ34" s="9">
        <f t="shared" si="59"/>
        <v>0.36684782608695654</v>
      </c>
      <c r="CA34" s="9">
        <f t="shared" si="60"/>
        <v>0.43614130434782611</v>
      </c>
      <c r="CB34" s="9">
        <f t="shared" si="61"/>
        <v>0.46467391304347827</v>
      </c>
      <c r="CC34" s="9"/>
      <c r="CD34" s="7">
        <f t="shared" si="66"/>
        <v>0</v>
      </c>
      <c r="CE34" s="10" t="s">
        <v>224</v>
      </c>
      <c r="CF34" s="7">
        <f t="shared" si="62"/>
        <v>0</v>
      </c>
      <c r="CG34" s="11" t="s">
        <v>224</v>
      </c>
    </row>
    <row r="35" spans="1:85" ht="16" customHeight="1" x14ac:dyDescent="0.2">
      <c r="A35" s="3" t="s">
        <v>44</v>
      </c>
      <c r="B35" s="4" t="s">
        <v>154</v>
      </c>
      <c r="C35" s="3">
        <v>297</v>
      </c>
      <c r="D35" s="3">
        <v>297</v>
      </c>
      <c r="E35" s="3">
        <f t="shared" si="63"/>
        <v>288.60000000000002</v>
      </c>
      <c r="F35" s="3">
        <v>369</v>
      </c>
      <c r="G35" s="3">
        <v>329</v>
      </c>
      <c r="H35" s="3">
        <v>309</v>
      </c>
      <c r="I35" s="3">
        <v>217</v>
      </c>
      <c r="J35" s="3">
        <v>219</v>
      </c>
      <c r="K35" s="3">
        <v>226</v>
      </c>
      <c r="L35" s="3">
        <v>193</v>
      </c>
      <c r="M35" s="3">
        <v>206</v>
      </c>
      <c r="N35" s="3">
        <v>250</v>
      </c>
      <c r="O35" s="3">
        <v>275</v>
      </c>
      <c r="P35" s="3">
        <v>257</v>
      </c>
      <c r="Q35" s="3">
        <v>240</v>
      </c>
      <c r="S35" s="8">
        <f t="shared" si="29"/>
        <v>0.86700336700336711</v>
      </c>
      <c r="T35" s="9">
        <f t="shared" ref="T35:T66" si="73">IF(F35&lt;&gt;"",F35/$D35,"")</f>
        <v>1.2424242424242424</v>
      </c>
      <c r="U35" s="9">
        <f t="shared" ref="U35:U66" si="74">IF(G35&lt;&gt;"",G35/$D35,"")</f>
        <v>1.1077441077441077</v>
      </c>
      <c r="V35" s="9">
        <f t="shared" ref="V35:V66" si="75">IF(H35&lt;&gt;"",H35/$D35,"")</f>
        <v>1.0404040404040404</v>
      </c>
      <c r="W35" s="9">
        <f t="shared" ref="W35:W66" si="76">IF(I35&lt;&gt;"",I35/$D35,"")</f>
        <v>0.73063973063973064</v>
      </c>
      <c r="X35" s="9">
        <f t="shared" ref="X35:X66" si="77">IF(J35&lt;&gt;"",J35/$D35,"")</f>
        <v>0.73737373737373735</v>
      </c>
      <c r="Y35" s="9">
        <f t="shared" ref="Y35:Y66" si="78">IF(K35&lt;&gt;"",K35/$D35,"")</f>
        <v>0.76094276094276092</v>
      </c>
      <c r="Z35" s="9">
        <f t="shared" ref="Z35:Z66" si="79">IF(L35&lt;&gt;"",L35/$D35,"")</f>
        <v>0.64983164983164987</v>
      </c>
      <c r="AA35" s="9">
        <f t="shared" ref="AA35:AA66" si="80">IF(M35&lt;&gt;"",M35/$D35,"")</f>
        <v>0.69360269360269355</v>
      </c>
      <c r="AB35" s="9">
        <f t="shared" ref="AB35:AB66" si="81">IF(N35&lt;&gt;"",N35/$D35,"")</f>
        <v>0.84175084175084181</v>
      </c>
      <c r="AC35" s="9">
        <f t="shared" ref="AC35:AC66" si="82">IF(O35&lt;&gt;"",O35/$D35,"")</f>
        <v>0.92592592592592593</v>
      </c>
      <c r="AD35" s="9">
        <f t="shared" ref="AD35:AD66" si="83">IF(P35&lt;&gt;"",P35/$D35,"")</f>
        <v>0.86531986531986527</v>
      </c>
      <c r="AE35" s="9">
        <f t="shared" ref="AE35:AE66" si="84">IF(Q35&lt;&gt;"",Q35/$D35,"")</f>
        <v>0.80808080808080807</v>
      </c>
      <c r="AF35" s="7">
        <f t="shared" si="30"/>
        <v>3</v>
      </c>
      <c r="AG35" s="10" t="s">
        <v>223</v>
      </c>
      <c r="AH35" s="7">
        <f t="shared" si="31"/>
        <v>4</v>
      </c>
      <c r="AI35" s="11" t="str">
        <f t="shared" si="32"/>
        <v>Yes</v>
      </c>
      <c r="AK35" s="4" t="s">
        <v>158</v>
      </c>
      <c r="AL35" s="12">
        <f t="shared" si="12"/>
        <v>338</v>
      </c>
      <c r="AM35" s="12">
        <f t="shared" si="33"/>
        <v>338</v>
      </c>
      <c r="AN35" s="3">
        <f t="shared" si="34"/>
        <v>338</v>
      </c>
      <c r="AO35" s="3">
        <f t="shared" si="35"/>
        <v>338</v>
      </c>
      <c r="AP35" s="3">
        <f t="shared" si="36"/>
        <v>338</v>
      </c>
      <c r="AQ35" s="3">
        <f t="shared" si="37"/>
        <v>338</v>
      </c>
      <c r="AR35" s="3">
        <f t="shared" si="38"/>
        <v>338</v>
      </c>
      <c r="AS35" s="3">
        <f t="shared" si="39"/>
        <v>338</v>
      </c>
      <c r="AT35" s="3">
        <f t="shared" si="40"/>
        <v>338</v>
      </c>
      <c r="AU35" s="3">
        <f t="shared" si="41"/>
        <v>338</v>
      </c>
      <c r="AV35" s="3">
        <f t="shared" si="42"/>
        <v>338</v>
      </c>
      <c r="AW35" s="3">
        <f t="shared" si="43"/>
        <v>338</v>
      </c>
      <c r="AX35" s="3">
        <f t="shared" si="44"/>
        <v>338</v>
      </c>
      <c r="AY35" s="3"/>
      <c r="BA35" s="4" t="s">
        <v>158</v>
      </c>
      <c r="BB35" s="12">
        <f t="shared" si="64"/>
        <v>154.45454545454547</v>
      </c>
      <c r="BC35" s="3">
        <f t="shared" si="72"/>
        <v>198</v>
      </c>
      <c r="BD35" s="3">
        <f t="shared" si="68"/>
        <v>202</v>
      </c>
      <c r="BE35" s="3">
        <f t="shared" si="69"/>
        <v>186</v>
      </c>
      <c r="BF35" s="3">
        <f t="shared" si="70"/>
        <v>143</v>
      </c>
      <c r="BG35" s="3">
        <f t="shared" si="71"/>
        <v>129</v>
      </c>
      <c r="BH35" s="3">
        <f t="shared" si="46"/>
        <v>128</v>
      </c>
      <c r="BI35" s="3">
        <f t="shared" si="47"/>
        <v>141</v>
      </c>
      <c r="BJ35" s="3">
        <f t="shared" si="48"/>
        <v>130</v>
      </c>
      <c r="BK35" s="3">
        <f t="shared" si="49"/>
        <v>135</v>
      </c>
      <c r="BL35" s="3">
        <f t="shared" si="50"/>
        <v>150</v>
      </c>
      <c r="BM35" s="3">
        <f t="shared" si="51"/>
        <v>157</v>
      </c>
      <c r="BN35" s="3"/>
      <c r="BO35" s="4"/>
      <c r="BP35" s="4" t="s">
        <v>158</v>
      </c>
      <c r="BQ35" s="9">
        <f t="shared" si="52"/>
        <v>0.45696611081226468</v>
      </c>
      <c r="BR35" s="9">
        <f t="shared" si="53"/>
        <v>0.58579881656804733</v>
      </c>
      <c r="BS35" s="9">
        <f t="shared" si="54"/>
        <v>0.59763313609467461</v>
      </c>
      <c r="BT35" s="9">
        <f t="shared" si="55"/>
        <v>0.55029585798816572</v>
      </c>
      <c r="BU35" s="9">
        <f t="shared" si="56"/>
        <v>0.42307692307692307</v>
      </c>
      <c r="BV35" s="9">
        <f t="shared" si="57"/>
        <v>0.38165680473372782</v>
      </c>
      <c r="BW35" s="9">
        <f t="shared" si="57"/>
        <v>0.378698224852071</v>
      </c>
      <c r="BX35" s="9">
        <f t="shared" si="57"/>
        <v>0.41715976331360949</v>
      </c>
      <c r="BY35" s="9">
        <f t="shared" si="58"/>
        <v>0.38461538461538464</v>
      </c>
      <c r="BZ35" s="9">
        <f t="shared" si="59"/>
        <v>0.39940828402366862</v>
      </c>
      <c r="CA35" s="9">
        <f t="shared" si="60"/>
        <v>0.4437869822485207</v>
      </c>
      <c r="CB35" s="9">
        <f t="shared" si="61"/>
        <v>0.46449704142011833</v>
      </c>
      <c r="CC35" s="9"/>
      <c r="CD35" s="7">
        <f t="shared" si="66"/>
        <v>0</v>
      </c>
      <c r="CE35" s="10" t="s">
        <v>224</v>
      </c>
      <c r="CF35" s="7">
        <f t="shared" si="62"/>
        <v>0</v>
      </c>
      <c r="CG35" s="11" t="s">
        <v>224</v>
      </c>
    </row>
    <row r="36" spans="1:85" ht="16" customHeight="1" x14ac:dyDescent="0.2">
      <c r="A36" s="3" t="s">
        <v>45</v>
      </c>
      <c r="B36" s="4" t="s">
        <v>155</v>
      </c>
      <c r="C36" s="3">
        <v>72</v>
      </c>
      <c r="D36" s="3">
        <v>72</v>
      </c>
      <c r="E36" s="3">
        <f t="shared" si="63"/>
        <v>55</v>
      </c>
      <c r="F36" s="3">
        <v>67</v>
      </c>
      <c r="G36" s="3">
        <v>62</v>
      </c>
      <c r="H36" s="3">
        <v>51</v>
      </c>
      <c r="I36" s="3">
        <v>43</v>
      </c>
      <c r="J36" s="3">
        <v>52</v>
      </c>
      <c r="K36" s="3">
        <v>56</v>
      </c>
      <c r="L36" s="3">
        <v>47</v>
      </c>
      <c r="M36" s="3">
        <v>41</v>
      </c>
      <c r="N36" s="3">
        <v>44</v>
      </c>
      <c r="O36" s="3">
        <v>36</v>
      </c>
      <c r="P36" s="3">
        <v>40</v>
      </c>
      <c r="Q36" s="3"/>
      <c r="S36" s="8">
        <f t="shared" si="29"/>
        <v>0.68055555555555547</v>
      </c>
      <c r="T36" s="9">
        <f t="shared" si="73"/>
        <v>0.93055555555555558</v>
      </c>
      <c r="U36" s="9">
        <f t="shared" si="74"/>
        <v>0.86111111111111116</v>
      </c>
      <c r="V36" s="9">
        <f t="shared" si="75"/>
        <v>0.70833333333333337</v>
      </c>
      <c r="W36" s="9">
        <f t="shared" si="76"/>
        <v>0.59722222222222221</v>
      </c>
      <c r="X36" s="9">
        <f t="shared" si="77"/>
        <v>0.72222222222222221</v>
      </c>
      <c r="Y36" s="9">
        <f t="shared" si="78"/>
        <v>0.77777777777777779</v>
      </c>
      <c r="Z36" s="9">
        <f t="shared" si="79"/>
        <v>0.65277777777777779</v>
      </c>
      <c r="AA36" s="9">
        <f t="shared" si="80"/>
        <v>0.56944444444444442</v>
      </c>
      <c r="AB36" s="9">
        <f t="shared" si="81"/>
        <v>0.61111111111111116</v>
      </c>
      <c r="AC36" s="9">
        <f t="shared" si="82"/>
        <v>0.5</v>
      </c>
      <c r="AD36" s="9">
        <f t="shared" si="83"/>
        <v>0.55555555555555558</v>
      </c>
      <c r="AE36" s="9" t="str">
        <f t="shared" si="84"/>
        <v/>
      </c>
      <c r="AF36" s="7">
        <f t="shared" si="30"/>
        <v>0</v>
      </c>
      <c r="AG36" s="10" t="s">
        <v>223</v>
      </c>
      <c r="AH36" s="7">
        <f t="shared" si="31"/>
        <v>1</v>
      </c>
      <c r="AI36" s="11" t="str">
        <f t="shared" si="32"/>
        <v>Yes</v>
      </c>
      <c r="AK36" s="4" t="s">
        <v>159</v>
      </c>
      <c r="AL36" s="12">
        <f t="shared" si="12"/>
        <v>1016</v>
      </c>
      <c r="AM36" s="12">
        <f t="shared" si="33"/>
        <v>1016</v>
      </c>
      <c r="AN36" s="3">
        <f t="shared" si="34"/>
        <v>1016</v>
      </c>
      <c r="AO36" s="3">
        <f t="shared" si="35"/>
        <v>1016</v>
      </c>
      <c r="AP36" s="3">
        <f t="shared" ref="AP36:AP60" si="85">SUMIFS($D$3:$D$113,$B$3:$B$113,$AK36,H$3:H$113, "&lt;&gt;")</f>
        <v>1016</v>
      </c>
      <c r="AQ36" s="3">
        <f t="shared" ref="AQ36:AQ60" si="86">SUMIFS($D$3:$D$113,$B$3:$B$113,$AK36,I$3:I$113, "&lt;&gt;")</f>
        <v>1016</v>
      </c>
      <c r="AR36" s="3">
        <f t="shared" ref="AR36:AT60" si="87">SUMIFS($D$3:$D$113,$B$3:$B$113,$AK36,J$3:J$113, "&lt;&gt;")</f>
        <v>1016</v>
      </c>
      <c r="AS36" s="3">
        <f t="shared" si="87"/>
        <v>1016</v>
      </c>
      <c r="AT36" s="3">
        <f t="shared" si="87"/>
        <v>1016</v>
      </c>
      <c r="AU36" s="3">
        <f t="shared" si="41"/>
        <v>1016</v>
      </c>
      <c r="AV36" s="3">
        <f t="shared" si="42"/>
        <v>1016</v>
      </c>
      <c r="AW36" s="3">
        <f t="shared" si="43"/>
        <v>1016</v>
      </c>
      <c r="AX36" s="3">
        <f t="shared" si="44"/>
        <v>1016</v>
      </c>
      <c r="AY36" s="3"/>
      <c r="BA36" s="4" t="s">
        <v>159</v>
      </c>
      <c r="BB36" s="12">
        <f t="shared" si="64"/>
        <v>691</v>
      </c>
      <c r="BC36" s="3">
        <f t="shared" si="72"/>
        <v>862</v>
      </c>
      <c r="BD36" s="3">
        <f t="shared" si="68"/>
        <v>846</v>
      </c>
      <c r="BE36" s="3">
        <f t="shared" si="69"/>
        <v>770</v>
      </c>
      <c r="BF36" s="3">
        <f t="shared" si="70"/>
        <v>675</v>
      </c>
      <c r="BG36" s="3">
        <f t="shared" si="71"/>
        <v>664</v>
      </c>
      <c r="BH36" s="3">
        <f t="shared" si="46"/>
        <v>666</v>
      </c>
      <c r="BI36" s="3">
        <f t="shared" si="47"/>
        <v>616</v>
      </c>
      <c r="BJ36" s="3">
        <f t="shared" si="48"/>
        <v>624</v>
      </c>
      <c r="BK36" s="3">
        <f t="shared" si="49"/>
        <v>626</v>
      </c>
      <c r="BL36" s="3">
        <f t="shared" si="50"/>
        <v>628</v>
      </c>
      <c r="BM36" s="3">
        <f t="shared" si="51"/>
        <v>624</v>
      </c>
      <c r="BN36" s="3"/>
      <c r="BO36" s="4"/>
      <c r="BP36" s="4" t="s">
        <v>159</v>
      </c>
      <c r="BQ36" s="9">
        <f t="shared" si="52"/>
        <v>0.68011811023622049</v>
      </c>
      <c r="BR36" s="9">
        <f t="shared" si="53"/>
        <v>0.84842519685039375</v>
      </c>
      <c r="BS36" s="9">
        <f t="shared" si="54"/>
        <v>0.83267716535433067</v>
      </c>
      <c r="BT36" s="9">
        <f t="shared" si="55"/>
        <v>0.75787401574803148</v>
      </c>
      <c r="BU36" s="9">
        <f t="shared" si="56"/>
        <v>0.66437007874015752</v>
      </c>
      <c r="BV36" s="9">
        <f t="shared" si="57"/>
        <v>0.65354330708661412</v>
      </c>
      <c r="BW36" s="9">
        <f t="shared" si="57"/>
        <v>0.65551181102362199</v>
      </c>
      <c r="BX36" s="9">
        <f t="shared" si="57"/>
        <v>0.60629921259842523</v>
      </c>
      <c r="BY36" s="9">
        <f t="shared" si="58"/>
        <v>0.61417322834645671</v>
      </c>
      <c r="BZ36" s="9">
        <f t="shared" si="59"/>
        <v>0.61614173228346458</v>
      </c>
      <c r="CA36" s="9">
        <f t="shared" si="60"/>
        <v>0.61811023622047245</v>
      </c>
      <c r="CB36" s="9">
        <f t="shared" si="61"/>
        <v>0.61417322834645671</v>
      </c>
      <c r="CC36" s="9"/>
      <c r="CD36" s="7">
        <f t="shared" si="66"/>
        <v>0</v>
      </c>
      <c r="CE36" s="10" t="s">
        <v>224</v>
      </c>
      <c r="CF36" s="7">
        <f t="shared" si="62"/>
        <v>0</v>
      </c>
      <c r="CG36" s="11" t="s">
        <v>224</v>
      </c>
    </row>
    <row r="37" spans="1:85" ht="16" customHeight="1" x14ac:dyDescent="0.2">
      <c r="A37" s="3" t="s">
        <v>46</v>
      </c>
      <c r="B37" s="4" t="s">
        <v>156</v>
      </c>
      <c r="C37" s="3">
        <v>94</v>
      </c>
      <c r="D37" s="3">
        <v>94</v>
      </c>
      <c r="E37" s="3">
        <f t="shared" si="63"/>
        <v>98.2</v>
      </c>
      <c r="F37" s="3">
        <v>113</v>
      </c>
      <c r="G37" s="3">
        <v>114</v>
      </c>
      <c r="H37" s="3">
        <v>106</v>
      </c>
      <c r="I37" s="3">
        <v>77</v>
      </c>
      <c r="J37" s="3">
        <v>81</v>
      </c>
      <c r="K37" s="3">
        <v>60</v>
      </c>
      <c r="L37" s="3">
        <v>50</v>
      </c>
      <c r="M37" s="3">
        <v>66</v>
      </c>
      <c r="N37" s="3"/>
      <c r="O37" s="3">
        <v>90</v>
      </c>
      <c r="P37" s="3">
        <v>93</v>
      </c>
      <c r="Q37" s="3"/>
      <c r="S37" s="8">
        <f t="shared" si="29"/>
        <v>0.90425531914893609</v>
      </c>
      <c r="T37" s="9">
        <f t="shared" si="73"/>
        <v>1.2021276595744681</v>
      </c>
      <c r="U37" s="9">
        <f t="shared" si="74"/>
        <v>1.2127659574468086</v>
      </c>
      <c r="V37" s="9">
        <f t="shared" si="75"/>
        <v>1.1276595744680851</v>
      </c>
      <c r="W37" s="9">
        <f t="shared" si="76"/>
        <v>0.81914893617021278</v>
      </c>
      <c r="X37" s="9">
        <f t="shared" si="77"/>
        <v>0.86170212765957444</v>
      </c>
      <c r="Y37" s="9">
        <f t="shared" si="78"/>
        <v>0.63829787234042556</v>
      </c>
      <c r="Z37" s="9">
        <f t="shared" si="79"/>
        <v>0.53191489361702127</v>
      </c>
      <c r="AA37" s="9">
        <f t="shared" si="80"/>
        <v>0.7021276595744681</v>
      </c>
      <c r="AB37" s="9" t="str">
        <f t="shared" si="81"/>
        <v/>
      </c>
      <c r="AC37" s="9">
        <f t="shared" si="82"/>
        <v>0.95744680851063835</v>
      </c>
      <c r="AD37" s="9">
        <f t="shared" si="83"/>
        <v>0.98936170212765961</v>
      </c>
      <c r="AE37" s="9" t="str">
        <f t="shared" si="84"/>
        <v/>
      </c>
      <c r="AF37" s="7">
        <f t="shared" si="30"/>
        <v>3</v>
      </c>
      <c r="AG37" s="10" t="s">
        <v>223</v>
      </c>
      <c r="AH37" s="7">
        <f t="shared" si="31"/>
        <v>5</v>
      </c>
      <c r="AI37" s="11" t="str">
        <f t="shared" si="32"/>
        <v>Yes</v>
      </c>
      <c r="AK37" s="4" t="s">
        <v>160</v>
      </c>
      <c r="AL37" s="12">
        <f t="shared" si="12"/>
        <v>173</v>
      </c>
      <c r="AM37" s="12">
        <f t="shared" si="33"/>
        <v>173</v>
      </c>
      <c r="AN37" s="3">
        <f t="shared" si="34"/>
        <v>173</v>
      </c>
      <c r="AO37" s="3">
        <f t="shared" si="35"/>
        <v>173</v>
      </c>
      <c r="AP37" s="3">
        <f t="shared" si="85"/>
        <v>173</v>
      </c>
      <c r="AQ37" s="3">
        <f t="shared" si="86"/>
        <v>173</v>
      </c>
      <c r="AR37" s="3">
        <f t="shared" si="87"/>
        <v>173</v>
      </c>
      <c r="AS37" s="3">
        <f t="shared" si="87"/>
        <v>173</v>
      </c>
      <c r="AT37" s="3">
        <f t="shared" si="87"/>
        <v>173</v>
      </c>
      <c r="AU37" s="3">
        <f t="shared" si="41"/>
        <v>173</v>
      </c>
      <c r="AV37" s="3">
        <f t="shared" si="42"/>
        <v>173</v>
      </c>
      <c r="AW37" s="3">
        <f t="shared" si="43"/>
        <v>173</v>
      </c>
      <c r="AX37" s="3">
        <f t="shared" si="44"/>
        <v>173</v>
      </c>
      <c r="AY37" s="3"/>
      <c r="BA37" s="4" t="s">
        <v>160</v>
      </c>
      <c r="BB37" s="12">
        <f t="shared" si="64"/>
        <v>156.72727272727272</v>
      </c>
      <c r="BC37" s="3">
        <f t="shared" si="72"/>
        <v>185</v>
      </c>
      <c r="BD37" s="3">
        <f t="shared" si="68"/>
        <v>184</v>
      </c>
      <c r="BE37" s="3">
        <f t="shared" si="69"/>
        <v>168</v>
      </c>
      <c r="BF37" s="3">
        <f t="shared" si="70"/>
        <v>77</v>
      </c>
      <c r="BG37" s="3">
        <f t="shared" si="71"/>
        <v>125</v>
      </c>
      <c r="BH37" s="3">
        <f t="shared" si="46"/>
        <v>147</v>
      </c>
      <c r="BI37" s="3">
        <f t="shared" si="47"/>
        <v>145</v>
      </c>
      <c r="BJ37" s="3">
        <f t="shared" si="48"/>
        <v>167</v>
      </c>
      <c r="BK37" s="3">
        <f t="shared" si="49"/>
        <v>172</v>
      </c>
      <c r="BL37" s="3">
        <f t="shared" si="50"/>
        <v>178</v>
      </c>
      <c r="BM37" s="3">
        <f t="shared" si="51"/>
        <v>176</v>
      </c>
      <c r="BN37" s="3"/>
      <c r="BO37" s="4"/>
      <c r="BP37" s="4" t="s">
        <v>160</v>
      </c>
      <c r="BQ37" s="9">
        <f t="shared" si="52"/>
        <v>0.90593799264319486</v>
      </c>
      <c r="BR37" s="9">
        <f t="shared" si="53"/>
        <v>1.0693641618497109</v>
      </c>
      <c r="BS37" s="9">
        <f t="shared" si="54"/>
        <v>1.0635838150289016</v>
      </c>
      <c r="BT37" s="9">
        <f t="shared" si="55"/>
        <v>0.97109826589595372</v>
      </c>
      <c r="BU37" s="9">
        <f t="shared" si="56"/>
        <v>0.44508670520231214</v>
      </c>
      <c r="BV37" s="9">
        <f t="shared" si="57"/>
        <v>0.7225433526011561</v>
      </c>
      <c r="BW37" s="9">
        <f t="shared" si="57"/>
        <v>0.8497109826589595</v>
      </c>
      <c r="BX37" s="9">
        <f t="shared" si="57"/>
        <v>0.83815028901734101</v>
      </c>
      <c r="BY37" s="9">
        <f t="shared" si="58"/>
        <v>0.96531791907514453</v>
      </c>
      <c r="BZ37" s="9">
        <f t="shared" si="59"/>
        <v>0.9942196531791907</v>
      </c>
      <c r="CA37" s="9">
        <f t="shared" si="60"/>
        <v>1.0289017341040463</v>
      </c>
      <c r="CB37" s="9">
        <f t="shared" si="61"/>
        <v>1.0173410404624277</v>
      </c>
      <c r="CC37" s="9"/>
      <c r="CD37" s="7">
        <f t="shared" si="66"/>
        <v>4</v>
      </c>
      <c r="CE37" s="10" t="s">
        <v>223</v>
      </c>
      <c r="CF37" s="7">
        <f t="shared" si="62"/>
        <v>7</v>
      </c>
      <c r="CG37" s="11" t="s">
        <v>223</v>
      </c>
    </row>
    <row r="38" spans="1:85" ht="16" customHeight="1" x14ac:dyDescent="0.2">
      <c r="A38" s="3" t="s">
        <v>47</v>
      </c>
      <c r="B38" s="4" t="s">
        <v>157</v>
      </c>
      <c r="C38" s="3">
        <v>736</v>
      </c>
      <c r="D38" s="3">
        <v>736</v>
      </c>
      <c r="E38" s="3">
        <f t="shared" si="63"/>
        <v>330</v>
      </c>
      <c r="F38" s="3">
        <v>383</v>
      </c>
      <c r="G38" s="3">
        <v>389</v>
      </c>
      <c r="H38" s="3">
        <v>345</v>
      </c>
      <c r="I38" s="3">
        <v>266</v>
      </c>
      <c r="J38" s="3">
        <v>267</v>
      </c>
      <c r="K38" s="3">
        <v>251</v>
      </c>
      <c r="L38" s="3">
        <v>235</v>
      </c>
      <c r="M38" s="3">
        <v>252</v>
      </c>
      <c r="N38" s="3">
        <v>270</v>
      </c>
      <c r="O38" s="3">
        <v>321</v>
      </c>
      <c r="P38" s="3">
        <v>342</v>
      </c>
      <c r="Q38" s="3"/>
      <c r="S38" s="8">
        <f t="shared" si="29"/>
        <v>0.41020256916996051</v>
      </c>
      <c r="T38" s="9">
        <f t="shared" si="73"/>
        <v>0.52038043478260865</v>
      </c>
      <c r="U38" s="9">
        <f t="shared" si="74"/>
        <v>0.52853260869565222</v>
      </c>
      <c r="V38" s="9">
        <f t="shared" si="75"/>
        <v>0.46875</v>
      </c>
      <c r="W38" s="9">
        <f t="shared" si="76"/>
        <v>0.36141304347826086</v>
      </c>
      <c r="X38" s="9">
        <f t="shared" si="77"/>
        <v>0.36277173913043476</v>
      </c>
      <c r="Y38" s="9">
        <f t="shared" si="78"/>
        <v>0.34103260869565216</v>
      </c>
      <c r="Z38" s="9">
        <f t="shared" si="79"/>
        <v>0.31929347826086957</v>
      </c>
      <c r="AA38" s="9">
        <f t="shared" si="80"/>
        <v>0.34239130434782611</v>
      </c>
      <c r="AB38" s="9">
        <f t="shared" si="81"/>
        <v>0.36684782608695654</v>
      </c>
      <c r="AC38" s="9">
        <f t="shared" si="82"/>
        <v>0.43614130434782611</v>
      </c>
      <c r="AD38" s="9">
        <f t="shared" si="83"/>
        <v>0.46467391304347827</v>
      </c>
      <c r="AE38" s="9" t="str">
        <f t="shared" si="84"/>
        <v/>
      </c>
      <c r="AF38" s="7">
        <f t="shared" si="30"/>
        <v>0</v>
      </c>
      <c r="AG38" s="10" t="s">
        <v>224</v>
      </c>
      <c r="AH38" s="7">
        <f t="shared" si="31"/>
        <v>0</v>
      </c>
      <c r="AI38" s="11" t="str">
        <f t="shared" si="32"/>
        <v>No</v>
      </c>
      <c r="AK38" s="4" t="s">
        <v>161</v>
      </c>
      <c r="AL38" s="12">
        <f t="shared" si="12"/>
        <v>584</v>
      </c>
      <c r="AM38" s="12">
        <f t="shared" si="33"/>
        <v>584</v>
      </c>
      <c r="AN38" s="3">
        <f t="shared" si="34"/>
        <v>584</v>
      </c>
      <c r="AO38" s="3">
        <f t="shared" si="35"/>
        <v>584</v>
      </c>
      <c r="AP38" s="3">
        <f t="shared" si="85"/>
        <v>584</v>
      </c>
      <c r="AQ38" s="3">
        <f t="shared" si="86"/>
        <v>584</v>
      </c>
      <c r="AR38" s="3">
        <f t="shared" si="87"/>
        <v>584</v>
      </c>
      <c r="AS38" s="3">
        <f t="shared" si="87"/>
        <v>584</v>
      </c>
      <c r="AT38" s="3">
        <f t="shared" si="87"/>
        <v>584</v>
      </c>
      <c r="AU38" s="3">
        <f t="shared" si="41"/>
        <v>584</v>
      </c>
      <c r="AV38" s="3">
        <f t="shared" si="42"/>
        <v>584</v>
      </c>
      <c r="AW38" s="3">
        <f t="shared" si="43"/>
        <v>584</v>
      </c>
      <c r="AX38" s="3">
        <f t="shared" si="44"/>
        <v>584</v>
      </c>
      <c r="AY38" s="3"/>
      <c r="BA38" s="4" t="s">
        <v>161</v>
      </c>
      <c r="BB38" s="12">
        <f t="shared" si="64"/>
        <v>493.72727272727275</v>
      </c>
      <c r="BC38" s="3">
        <f t="shared" si="72"/>
        <v>616</v>
      </c>
      <c r="BD38" s="3">
        <f t="shared" si="68"/>
        <v>622</v>
      </c>
      <c r="BE38" s="3">
        <f t="shared" si="69"/>
        <v>519</v>
      </c>
      <c r="BF38" s="3">
        <f t="shared" si="70"/>
        <v>379</v>
      </c>
      <c r="BG38" s="3">
        <f t="shared" si="71"/>
        <v>412</v>
      </c>
      <c r="BH38" s="3">
        <f t="shared" si="46"/>
        <v>424</v>
      </c>
      <c r="BI38" s="3">
        <f t="shared" si="47"/>
        <v>404</v>
      </c>
      <c r="BJ38" s="3">
        <f t="shared" si="48"/>
        <v>461</v>
      </c>
      <c r="BK38" s="3">
        <f t="shared" si="49"/>
        <v>487</v>
      </c>
      <c r="BL38" s="3">
        <f t="shared" si="50"/>
        <v>545</v>
      </c>
      <c r="BM38" s="3">
        <f t="shared" si="51"/>
        <v>562</v>
      </c>
      <c r="BN38" s="3"/>
      <c r="BO38" s="4"/>
      <c r="BP38" s="4" t="s">
        <v>161</v>
      </c>
      <c r="BQ38" s="9">
        <f t="shared" si="52"/>
        <v>0.84542341220423411</v>
      </c>
      <c r="BR38" s="9">
        <f t="shared" si="53"/>
        <v>1.0547945205479452</v>
      </c>
      <c r="BS38" s="9">
        <f t="shared" si="54"/>
        <v>1.0650684931506849</v>
      </c>
      <c r="BT38" s="9">
        <f t="shared" si="55"/>
        <v>0.88869863013698636</v>
      </c>
      <c r="BU38" s="9">
        <f t="shared" si="56"/>
        <v>0.64897260273972601</v>
      </c>
      <c r="BV38" s="9">
        <f t="shared" si="57"/>
        <v>0.70547945205479456</v>
      </c>
      <c r="BW38" s="9">
        <f t="shared" si="57"/>
        <v>0.72602739726027399</v>
      </c>
      <c r="BX38" s="9">
        <f t="shared" si="57"/>
        <v>0.69178082191780821</v>
      </c>
      <c r="BY38" s="9">
        <f t="shared" si="58"/>
        <v>0.78938356164383561</v>
      </c>
      <c r="BZ38" s="9">
        <f t="shared" si="59"/>
        <v>0.83390410958904104</v>
      </c>
      <c r="CA38" s="9">
        <f t="shared" si="60"/>
        <v>0.93321917808219179</v>
      </c>
      <c r="CB38" s="9">
        <f t="shared" si="61"/>
        <v>0.96232876712328763</v>
      </c>
      <c r="CC38" s="9"/>
      <c r="CD38" s="7">
        <f t="shared" si="66"/>
        <v>2</v>
      </c>
      <c r="CE38" s="10" t="s">
        <v>223</v>
      </c>
      <c r="CF38" s="7">
        <f t="shared" si="62"/>
        <v>4</v>
      </c>
      <c r="CG38" s="11" t="s">
        <v>223</v>
      </c>
    </row>
    <row r="39" spans="1:85" ht="16" customHeight="1" x14ac:dyDescent="0.2">
      <c r="A39" s="3" t="s">
        <v>48</v>
      </c>
      <c r="B39" s="4" t="s">
        <v>158</v>
      </c>
      <c r="C39" s="3">
        <v>255</v>
      </c>
      <c r="D39" s="3">
        <v>255</v>
      </c>
      <c r="E39" s="3">
        <f t="shared" si="63"/>
        <v>171.6</v>
      </c>
      <c r="F39" s="3">
        <v>198</v>
      </c>
      <c r="G39" s="3">
        <v>202</v>
      </c>
      <c r="H39" s="3">
        <v>186</v>
      </c>
      <c r="I39" s="3">
        <v>143</v>
      </c>
      <c r="J39" s="3">
        <v>129</v>
      </c>
      <c r="K39" s="3">
        <v>128</v>
      </c>
      <c r="L39" s="3">
        <v>141</v>
      </c>
      <c r="M39" s="3">
        <v>130</v>
      </c>
      <c r="N39" s="3">
        <v>135</v>
      </c>
      <c r="O39" s="3">
        <v>150</v>
      </c>
      <c r="P39" s="3">
        <v>157</v>
      </c>
      <c r="Q39" s="3">
        <v>151</v>
      </c>
      <c r="S39" s="8">
        <f t="shared" si="29"/>
        <v>0.60457516339869277</v>
      </c>
      <c r="T39" s="9">
        <f t="shared" si="73"/>
        <v>0.77647058823529413</v>
      </c>
      <c r="U39" s="9">
        <f t="shared" si="74"/>
        <v>0.792156862745098</v>
      </c>
      <c r="V39" s="9">
        <f t="shared" si="75"/>
        <v>0.72941176470588232</v>
      </c>
      <c r="W39" s="9">
        <f t="shared" si="76"/>
        <v>0.5607843137254902</v>
      </c>
      <c r="X39" s="9">
        <f t="shared" si="77"/>
        <v>0.50588235294117645</v>
      </c>
      <c r="Y39" s="9">
        <f t="shared" si="78"/>
        <v>0.50196078431372548</v>
      </c>
      <c r="Z39" s="9">
        <f t="shared" si="79"/>
        <v>0.55294117647058827</v>
      </c>
      <c r="AA39" s="9">
        <f t="shared" si="80"/>
        <v>0.50980392156862742</v>
      </c>
      <c r="AB39" s="9">
        <f t="shared" si="81"/>
        <v>0.52941176470588236</v>
      </c>
      <c r="AC39" s="9">
        <f t="shared" si="82"/>
        <v>0.58823529411764708</v>
      </c>
      <c r="AD39" s="9">
        <f t="shared" si="83"/>
        <v>0.61568627450980395</v>
      </c>
      <c r="AE39" s="9">
        <f t="shared" si="84"/>
        <v>0.59215686274509804</v>
      </c>
      <c r="AF39" s="7">
        <f t="shared" si="30"/>
        <v>0</v>
      </c>
      <c r="AG39" s="10" t="s">
        <v>224</v>
      </c>
      <c r="AH39" s="7">
        <f t="shared" si="31"/>
        <v>0</v>
      </c>
      <c r="AI39" s="11" t="str">
        <f t="shared" si="32"/>
        <v>No</v>
      </c>
      <c r="AK39" s="4" t="s">
        <v>162</v>
      </c>
      <c r="AL39" s="12">
        <f t="shared" si="12"/>
        <v>8</v>
      </c>
      <c r="AM39" s="12">
        <f t="shared" si="33"/>
        <v>8</v>
      </c>
      <c r="AN39" s="3">
        <f t="shared" si="34"/>
        <v>8</v>
      </c>
      <c r="AO39" s="3">
        <f t="shared" si="35"/>
        <v>8</v>
      </c>
      <c r="AP39" s="3">
        <f t="shared" si="85"/>
        <v>8</v>
      </c>
      <c r="AQ39" s="3">
        <f t="shared" si="86"/>
        <v>8</v>
      </c>
      <c r="AR39" s="3">
        <f t="shared" si="87"/>
        <v>8</v>
      </c>
      <c r="AS39" s="3">
        <f t="shared" si="87"/>
        <v>8</v>
      </c>
      <c r="AT39" s="3">
        <f t="shared" si="87"/>
        <v>8</v>
      </c>
      <c r="AU39" s="3">
        <f t="shared" si="41"/>
        <v>8</v>
      </c>
      <c r="AV39" s="3">
        <f t="shared" si="42"/>
        <v>8</v>
      </c>
      <c r="AW39" s="3">
        <f t="shared" si="43"/>
        <v>8</v>
      </c>
      <c r="AX39" s="3">
        <f t="shared" si="44"/>
        <v>8</v>
      </c>
      <c r="AY39" s="3"/>
      <c r="BA39" s="4" t="s">
        <v>162</v>
      </c>
      <c r="BB39" s="12">
        <f t="shared" si="64"/>
        <v>14.636363636363637</v>
      </c>
      <c r="BC39" s="3">
        <f t="shared" si="72"/>
        <v>12</v>
      </c>
      <c r="BD39" s="3">
        <f t="shared" si="68"/>
        <v>12</v>
      </c>
      <c r="BE39" s="3">
        <f t="shared" si="69"/>
        <v>11</v>
      </c>
      <c r="BF39" s="3">
        <f t="shared" si="70"/>
        <v>11</v>
      </c>
      <c r="BG39" s="3">
        <f t="shared" si="71"/>
        <v>9</v>
      </c>
      <c r="BH39" s="3">
        <f t="shared" si="46"/>
        <v>6</v>
      </c>
      <c r="BI39" s="3">
        <f t="shared" si="47"/>
        <v>14</v>
      </c>
      <c r="BJ39" s="3">
        <f t="shared" si="48"/>
        <v>33</v>
      </c>
      <c r="BK39" s="3">
        <f t="shared" si="49"/>
        <v>19</v>
      </c>
      <c r="BL39" s="3">
        <f t="shared" si="50"/>
        <v>16</v>
      </c>
      <c r="BM39" s="3">
        <f t="shared" si="51"/>
        <v>18</v>
      </c>
      <c r="BN39" s="3"/>
      <c r="BO39" s="4"/>
      <c r="BP39" s="4" t="s">
        <v>162</v>
      </c>
      <c r="BQ39" s="9">
        <f t="shared" si="52"/>
        <v>1.8295454545454546</v>
      </c>
      <c r="BR39" s="9">
        <f t="shared" si="53"/>
        <v>1.5</v>
      </c>
      <c r="BS39" s="9">
        <f t="shared" si="54"/>
        <v>1.5</v>
      </c>
      <c r="BT39" s="9">
        <f t="shared" si="55"/>
        <v>1.375</v>
      </c>
      <c r="BU39" s="9">
        <f t="shared" si="56"/>
        <v>1.375</v>
      </c>
      <c r="BV39" s="9">
        <f t="shared" si="57"/>
        <v>1.125</v>
      </c>
      <c r="BW39" s="9">
        <f t="shared" si="57"/>
        <v>0.75</v>
      </c>
      <c r="BX39" s="9">
        <f t="shared" si="57"/>
        <v>1.75</v>
      </c>
      <c r="BY39" s="9">
        <f t="shared" si="58"/>
        <v>4.125</v>
      </c>
      <c r="BZ39" s="9">
        <f t="shared" si="59"/>
        <v>2.375</v>
      </c>
      <c r="CA39" s="9">
        <f t="shared" si="60"/>
        <v>2</v>
      </c>
      <c r="CB39" s="9">
        <f t="shared" si="61"/>
        <v>2.25</v>
      </c>
      <c r="CC39" s="9"/>
      <c r="CD39" s="7">
        <f t="shared" si="66"/>
        <v>10</v>
      </c>
      <c r="CE39" s="10" t="s">
        <v>223</v>
      </c>
      <c r="CF39" s="7">
        <f t="shared" si="62"/>
        <v>10</v>
      </c>
      <c r="CG39" s="11" t="s">
        <v>223</v>
      </c>
    </row>
    <row r="40" spans="1:85" ht="16" customHeight="1" x14ac:dyDescent="0.2">
      <c r="A40" s="3" t="s">
        <v>49</v>
      </c>
      <c r="B40" s="4" t="s">
        <v>158</v>
      </c>
      <c r="C40" s="3">
        <v>83</v>
      </c>
      <c r="D40" s="3">
        <v>83</v>
      </c>
      <c r="E40" s="3">
        <f t="shared" si="63"/>
        <v>0</v>
      </c>
      <c r="F40" s="3">
        <v>0</v>
      </c>
      <c r="G40" s="3">
        <v>0</v>
      </c>
      <c r="H40" s="3">
        <v>0</v>
      </c>
      <c r="I40" s="3">
        <v>0</v>
      </c>
      <c r="J40" s="3">
        <v>0</v>
      </c>
      <c r="K40" s="3">
        <v>0</v>
      </c>
      <c r="L40" s="3">
        <v>0</v>
      </c>
      <c r="M40" s="3">
        <v>0</v>
      </c>
      <c r="N40" s="3">
        <v>0</v>
      </c>
      <c r="O40" s="3">
        <v>0</v>
      </c>
      <c r="P40" s="3">
        <v>0</v>
      </c>
      <c r="Q40" s="3">
        <v>0</v>
      </c>
      <c r="S40" s="8">
        <f t="shared" si="29"/>
        <v>0</v>
      </c>
      <c r="T40" s="9">
        <f t="shared" si="73"/>
        <v>0</v>
      </c>
      <c r="U40" s="9">
        <f t="shared" si="74"/>
        <v>0</v>
      </c>
      <c r="V40" s="9">
        <f t="shared" si="75"/>
        <v>0</v>
      </c>
      <c r="W40" s="9">
        <f t="shared" si="76"/>
        <v>0</v>
      </c>
      <c r="X40" s="9">
        <f t="shared" si="77"/>
        <v>0</v>
      </c>
      <c r="Y40" s="9">
        <f t="shared" si="78"/>
        <v>0</v>
      </c>
      <c r="Z40" s="9">
        <f t="shared" si="79"/>
        <v>0</v>
      </c>
      <c r="AA40" s="9">
        <f t="shared" si="80"/>
        <v>0</v>
      </c>
      <c r="AB40" s="9">
        <f t="shared" si="81"/>
        <v>0</v>
      </c>
      <c r="AC40" s="9">
        <f t="shared" si="82"/>
        <v>0</v>
      </c>
      <c r="AD40" s="9">
        <f t="shared" si="83"/>
        <v>0</v>
      </c>
      <c r="AE40" s="9">
        <f t="shared" si="84"/>
        <v>0</v>
      </c>
      <c r="AF40" s="7">
        <f t="shared" si="30"/>
        <v>0</v>
      </c>
      <c r="AG40" s="10" t="s">
        <v>224</v>
      </c>
      <c r="AH40" s="7">
        <f t="shared" si="31"/>
        <v>0</v>
      </c>
      <c r="AI40" s="11" t="str">
        <f t="shared" si="32"/>
        <v>No</v>
      </c>
      <c r="AK40" s="4" t="s">
        <v>163</v>
      </c>
      <c r="AL40" s="12">
        <f t="shared" si="12"/>
        <v>87</v>
      </c>
      <c r="AM40" s="12">
        <f t="shared" si="33"/>
        <v>71.181818181818187</v>
      </c>
      <c r="AN40" s="3">
        <f t="shared" si="34"/>
        <v>87</v>
      </c>
      <c r="AO40" s="3">
        <f t="shared" si="35"/>
        <v>87</v>
      </c>
      <c r="AP40" s="3">
        <f t="shared" si="85"/>
        <v>87</v>
      </c>
      <c r="AQ40" s="3">
        <f t="shared" si="86"/>
        <v>87</v>
      </c>
      <c r="AR40" s="3">
        <f t="shared" si="87"/>
        <v>87</v>
      </c>
      <c r="AS40" s="3">
        <f t="shared" si="87"/>
        <v>87</v>
      </c>
      <c r="AT40" s="3">
        <f t="shared" si="87"/>
        <v>87</v>
      </c>
      <c r="AU40" s="3">
        <f t="shared" si="41"/>
        <v>87</v>
      </c>
      <c r="AV40" s="3">
        <f t="shared" si="42"/>
        <v>87</v>
      </c>
      <c r="AW40" s="3">
        <f t="shared" si="43"/>
        <v>0</v>
      </c>
      <c r="AX40" s="3">
        <f t="shared" si="44"/>
        <v>0</v>
      </c>
      <c r="AY40" s="3"/>
      <c r="BA40" s="4" t="s">
        <v>163</v>
      </c>
      <c r="BB40" s="12">
        <f t="shared" si="64"/>
        <v>51.666666666666664</v>
      </c>
      <c r="BC40" s="3">
        <f t="shared" si="72"/>
        <v>73</v>
      </c>
      <c r="BD40" s="3">
        <f t="shared" si="68"/>
        <v>64</v>
      </c>
      <c r="BE40" s="3">
        <f t="shared" si="69"/>
        <v>63</v>
      </c>
      <c r="BF40" s="3">
        <f t="shared" si="70"/>
        <v>48</v>
      </c>
      <c r="BG40" s="3">
        <f t="shared" si="71"/>
        <v>43</v>
      </c>
      <c r="BH40" s="3">
        <f t="shared" si="46"/>
        <v>41</v>
      </c>
      <c r="BI40" s="3">
        <f t="shared" si="47"/>
        <v>41</v>
      </c>
      <c r="BJ40" s="3">
        <f t="shared" si="48"/>
        <v>44</v>
      </c>
      <c r="BK40" s="3">
        <f t="shared" si="49"/>
        <v>48</v>
      </c>
      <c r="BL40" s="3" t="s">
        <v>241</v>
      </c>
      <c r="BM40" s="3" t="s">
        <v>241</v>
      </c>
      <c r="BN40" s="3"/>
      <c r="BO40" s="4"/>
      <c r="BP40" s="4" t="s">
        <v>163</v>
      </c>
      <c r="BQ40" s="9">
        <f t="shared" si="52"/>
        <v>0.7258407833120476</v>
      </c>
      <c r="BR40" s="9">
        <f t="shared" si="53"/>
        <v>0.83908045977011492</v>
      </c>
      <c r="BS40" s="9">
        <f t="shared" si="54"/>
        <v>0.73563218390804597</v>
      </c>
      <c r="BT40" s="9">
        <f t="shared" si="55"/>
        <v>0.72413793103448276</v>
      </c>
      <c r="BU40" s="9">
        <f t="shared" si="56"/>
        <v>0.55172413793103448</v>
      </c>
      <c r="BV40" s="9">
        <f t="shared" si="57"/>
        <v>0.4942528735632184</v>
      </c>
      <c r="BW40" s="9">
        <f t="shared" si="57"/>
        <v>0.47126436781609193</v>
      </c>
      <c r="BX40" s="9">
        <f t="shared" si="57"/>
        <v>0.47126436781609193</v>
      </c>
      <c r="BY40" s="9">
        <f t="shared" si="58"/>
        <v>0.50574712643678166</v>
      </c>
      <c r="BZ40" s="9">
        <f t="shared" si="59"/>
        <v>0.55172413793103448</v>
      </c>
      <c r="CA40" s="9" t="s">
        <v>241</v>
      </c>
      <c r="CB40" s="9" t="s">
        <v>241</v>
      </c>
      <c r="CC40" s="9"/>
      <c r="CD40" s="7">
        <f t="shared" si="66"/>
        <v>0</v>
      </c>
      <c r="CE40" s="10" t="s">
        <v>223</v>
      </c>
      <c r="CF40" s="7">
        <f t="shared" si="62"/>
        <v>0</v>
      </c>
      <c r="CG40" s="11" t="s">
        <v>223</v>
      </c>
    </row>
    <row r="41" spans="1:85" ht="16" customHeight="1" x14ac:dyDescent="0.2">
      <c r="A41" s="3" t="s">
        <v>50</v>
      </c>
      <c r="B41" s="4" t="s">
        <v>131</v>
      </c>
      <c r="C41" s="3">
        <v>8</v>
      </c>
      <c r="D41" s="3">
        <v>8</v>
      </c>
      <c r="E41" s="3" t="e">
        <f t="shared" si="63"/>
        <v>#DIV/0!</v>
      </c>
      <c r="F41" s="3"/>
      <c r="G41" s="3"/>
      <c r="H41" s="3"/>
      <c r="I41" s="3"/>
      <c r="J41" s="3"/>
      <c r="K41" s="3"/>
      <c r="L41" s="3"/>
      <c r="M41" s="3"/>
      <c r="N41" s="3"/>
      <c r="O41" s="3"/>
      <c r="P41" s="3"/>
      <c r="Q41" s="3"/>
      <c r="S41" s="8" t="e">
        <f t="shared" si="29"/>
        <v>#DIV/0!</v>
      </c>
      <c r="T41" s="9" t="str">
        <f t="shared" si="73"/>
        <v/>
      </c>
      <c r="U41" s="9" t="str">
        <f t="shared" si="74"/>
        <v/>
      </c>
      <c r="V41" s="9" t="str">
        <f t="shared" si="75"/>
        <v/>
      </c>
      <c r="W41" s="9" t="str">
        <f t="shared" si="76"/>
        <v/>
      </c>
      <c r="X41" s="9" t="str">
        <f t="shared" si="77"/>
        <v/>
      </c>
      <c r="Y41" s="9" t="str">
        <f t="shared" si="78"/>
        <v/>
      </c>
      <c r="Z41" s="9" t="str">
        <f t="shared" si="79"/>
        <v/>
      </c>
      <c r="AA41" s="9" t="str">
        <f t="shared" si="80"/>
        <v/>
      </c>
      <c r="AB41" s="9" t="str">
        <f t="shared" si="81"/>
        <v/>
      </c>
      <c r="AC41" s="9" t="str">
        <f t="shared" si="82"/>
        <v/>
      </c>
      <c r="AD41" s="9" t="str">
        <f t="shared" si="83"/>
        <v/>
      </c>
      <c r="AE41" s="9" t="str">
        <f t="shared" si="84"/>
        <v/>
      </c>
      <c r="AF41" s="7">
        <f t="shared" si="30"/>
        <v>0</v>
      </c>
      <c r="AG41" s="10" t="s">
        <v>224</v>
      </c>
      <c r="AH41" s="7">
        <f t="shared" si="31"/>
        <v>0</v>
      </c>
      <c r="AI41" s="11" t="str">
        <f t="shared" si="32"/>
        <v>No</v>
      </c>
      <c r="AK41" s="4" t="s">
        <v>164</v>
      </c>
      <c r="AL41" s="12">
        <f t="shared" si="12"/>
        <v>96</v>
      </c>
      <c r="AM41" s="12">
        <f t="shared" si="33"/>
        <v>96</v>
      </c>
      <c r="AN41" s="3">
        <f t="shared" si="34"/>
        <v>96</v>
      </c>
      <c r="AO41" s="3">
        <f t="shared" si="35"/>
        <v>96</v>
      </c>
      <c r="AP41" s="3">
        <f t="shared" si="85"/>
        <v>96</v>
      </c>
      <c r="AQ41" s="3">
        <f t="shared" si="86"/>
        <v>96</v>
      </c>
      <c r="AR41" s="3">
        <f t="shared" si="87"/>
        <v>96</v>
      </c>
      <c r="AS41" s="3">
        <f t="shared" si="87"/>
        <v>96</v>
      </c>
      <c r="AT41" s="3">
        <f t="shared" si="87"/>
        <v>96</v>
      </c>
      <c r="AU41" s="3">
        <f t="shared" si="41"/>
        <v>96</v>
      </c>
      <c r="AV41" s="3">
        <f t="shared" si="42"/>
        <v>96</v>
      </c>
      <c r="AW41" s="3">
        <f t="shared" si="43"/>
        <v>96</v>
      </c>
      <c r="AX41" s="3">
        <f t="shared" si="44"/>
        <v>96</v>
      </c>
      <c r="AY41" s="3"/>
      <c r="BA41" s="4" t="s">
        <v>164</v>
      </c>
      <c r="BB41" s="12">
        <f t="shared" si="64"/>
        <v>52.363636363636367</v>
      </c>
      <c r="BC41" s="3">
        <f t="shared" si="72"/>
        <v>68</v>
      </c>
      <c r="BD41" s="3">
        <f t="shared" si="68"/>
        <v>71</v>
      </c>
      <c r="BE41" s="3">
        <f t="shared" si="69"/>
        <v>77</v>
      </c>
      <c r="BF41" s="3">
        <f t="shared" si="70"/>
        <v>58</v>
      </c>
      <c r="BG41" s="3">
        <f t="shared" si="71"/>
        <v>50</v>
      </c>
      <c r="BH41" s="3">
        <f t="shared" si="46"/>
        <v>42</v>
      </c>
      <c r="BI41" s="3">
        <f t="shared" si="47"/>
        <v>41</v>
      </c>
      <c r="BJ41" s="3">
        <f t="shared" si="48"/>
        <v>40</v>
      </c>
      <c r="BK41" s="3">
        <f t="shared" si="49"/>
        <v>42</v>
      </c>
      <c r="BL41" s="3">
        <f t="shared" si="50"/>
        <v>45</v>
      </c>
      <c r="BM41" s="3">
        <f t="shared" si="51"/>
        <v>42</v>
      </c>
      <c r="BN41" s="3"/>
      <c r="BO41" s="4"/>
      <c r="BP41" s="4" t="s">
        <v>164</v>
      </c>
      <c r="BQ41" s="9">
        <f t="shared" si="52"/>
        <v>0.54545454545454553</v>
      </c>
      <c r="BR41" s="9">
        <f t="shared" si="53"/>
        <v>0.70833333333333337</v>
      </c>
      <c r="BS41" s="9">
        <f t="shared" si="54"/>
        <v>0.73958333333333337</v>
      </c>
      <c r="BT41" s="9">
        <f t="shared" si="55"/>
        <v>0.80208333333333337</v>
      </c>
      <c r="BU41" s="9">
        <f t="shared" si="56"/>
        <v>0.60416666666666663</v>
      </c>
      <c r="BV41" s="9">
        <f t="shared" si="57"/>
        <v>0.52083333333333337</v>
      </c>
      <c r="BW41" s="9">
        <f t="shared" si="57"/>
        <v>0.4375</v>
      </c>
      <c r="BX41" s="9">
        <f t="shared" si="57"/>
        <v>0.42708333333333331</v>
      </c>
      <c r="BY41" s="9">
        <f t="shared" si="58"/>
        <v>0.41666666666666669</v>
      </c>
      <c r="BZ41" s="9">
        <f t="shared" si="59"/>
        <v>0.4375</v>
      </c>
      <c r="CA41" s="9">
        <f t="shared" si="60"/>
        <v>0.46875</v>
      </c>
      <c r="CB41" s="9">
        <f t="shared" si="61"/>
        <v>0.4375</v>
      </c>
      <c r="CC41" s="9"/>
      <c r="CD41" s="7">
        <f t="shared" si="66"/>
        <v>0</v>
      </c>
      <c r="CE41" s="10" t="s">
        <v>223</v>
      </c>
      <c r="CF41" s="7">
        <f t="shared" si="62"/>
        <v>0</v>
      </c>
      <c r="CG41" s="11" t="s">
        <v>223</v>
      </c>
    </row>
    <row r="42" spans="1:85" ht="16" customHeight="1" x14ac:dyDescent="0.2">
      <c r="A42" s="3" t="s">
        <v>51</v>
      </c>
      <c r="B42" s="4" t="s">
        <v>159</v>
      </c>
      <c r="C42" s="3">
        <v>1016</v>
      </c>
      <c r="D42" s="3">
        <v>1016</v>
      </c>
      <c r="E42" s="3">
        <f t="shared" si="63"/>
        <v>763.4</v>
      </c>
      <c r="F42" s="3">
        <v>862</v>
      </c>
      <c r="G42" s="3">
        <v>846</v>
      </c>
      <c r="H42" s="3">
        <v>770</v>
      </c>
      <c r="I42" s="3">
        <v>675</v>
      </c>
      <c r="J42" s="3">
        <v>664</v>
      </c>
      <c r="K42" s="3">
        <v>666</v>
      </c>
      <c r="L42" s="3">
        <v>616</v>
      </c>
      <c r="M42" s="3">
        <v>624</v>
      </c>
      <c r="N42" s="3">
        <v>626</v>
      </c>
      <c r="O42" s="3">
        <v>628</v>
      </c>
      <c r="P42" s="3">
        <v>624</v>
      </c>
      <c r="Q42" s="3">
        <v>597</v>
      </c>
      <c r="S42" s="8">
        <f t="shared" si="29"/>
        <v>0.67240813648293962</v>
      </c>
      <c r="T42" s="9">
        <f t="shared" si="73"/>
        <v>0.84842519685039375</v>
      </c>
      <c r="U42" s="9">
        <f t="shared" si="74"/>
        <v>0.83267716535433067</v>
      </c>
      <c r="V42" s="9">
        <f t="shared" si="75"/>
        <v>0.75787401574803148</v>
      </c>
      <c r="W42" s="9">
        <f t="shared" si="76"/>
        <v>0.66437007874015752</v>
      </c>
      <c r="X42" s="9">
        <f t="shared" si="77"/>
        <v>0.65354330708661412</v>
      </c>
      <c r="Y42" s="9">
        <f t="shared" si="78"/>
        <v>0.65551181102362199</v>
      </c>
      <c r="Z42" s="9">
        <f t="shared" si="79"/>
        <v>0.60629921259842523</v>
      </c>
      <c r="AA42" s="9">
        <f t="shared" si="80"/>
        <v>0.61417322834645671</v>
      </c>
      <c r="AB42" s="9">
        <f t="shared" si="81"/>
        <v>0.61614173228346458</v>
      </c>
      <c r="AC42" s="9">
        <f t="shared" si="82"/>
        <v>0.61811023622047245</v>
      </c>
      <c r="AD42" s="9">
        <f t="shared" si="83"/>
        <v>0.61417322834645671</v>
      </c>
      <c r="AE42" s="9">
        <f t="shared" si="84"/>
        <v>0.58759842519685035</v>
      </c>
      <c r="AF42" s="7">
        <f t="shared" si="30"/>
        <v>0</v>
      </c>
      <c r="AG42" s="10" t="s">
        <v>224</v>
      </c>
      <c r="AH42" s="7">
        <f t="shared" si="31"/>
        <v>0</v>
      </c>
      <c r="AI42" s="11" t="str">
        <f t="shared" si="32"/>
        <v>No</v>
      </c>
      <c r="AK42" s="4" t="s">
        <v>165</v>
      </c>
      <c r="AL42" s="12">
        <f t="shared" si="12"/>
        <v>1692</v>
      </c>
      <c r="AM42" s="12">
        <f t="shared" si="33"/>
        <v>1692</v>
      </c>
      <c r="AN42" s="3">
        <f t="shared" si="34"/>
        <v>1692</v>
      </c>
      <c r="AO42" s="3">
        <f t="shared" si="35"/>
        <v>1692</v>
      </c>
      <c r="AP42" s="3">
        <f t="shared" si="85"/>
        <v>1692</v>
      </c>
      <c r="AQ42" s="3">
        <f t="shared" si="86"/>
        <v>1692</v>
      </c>
      <c r="AR42" s="3">
        <f t="shared" si="87"/>
        <v>1692</v>
      </c>
      <c r="AS42" s="3">
        <f t="shared" si="87"/>
        <v>1692</v>
      </c>
      <c r="AT42" s="3">
        <f t="shared" si="87"/>
        <v>1692</v>
      </c>
      <c r="AU42" s="3">
        <f t="shared" si="41"/>
        <v>1692</v>
      </c>
      <c r="AV42" s="3">
        <f t="shared" si="42"/>
        <v>1692</v>
      </c>
      <c r="AW42" s="3">
        <f t="shared" si="43"/>
        <v>1692</v>
      </c>
      <c r="AX42" s="3">
        <f t="shared" si="44"/>
        <v>1692</v>
      </c>
      <c r="AY42" s="3"/>
      <c r="BA42" s="4" t="s">
        <v>165</v>
      </c>
      <c r="BB42" s="12">
        <f t="shared" si="64"/>
        <v>814.81818181818187</v>
      </c>
      <c r="BC42" s="3">
        <f t="shared" si="72"/>
        <v>1043</v>
      </c>
      <c r="BD42" s="3">
        <f t="shared" si="68"/>
        <v>1042</v>
      </c>
      <c r="BE42" s="3">
        <f t="shared" si="69"/>
        <v>953</v>
      </c>
      <c r="BF42" s="3">
        <f t="shared" si="70"/>
        <v>810</v>
      </c>
      <c r="BG42" s="3">
        <f t="shared" si="71"/>
        <v>784</v>
      </c>
      <c r="BH42" s="3">
        <f t="shared" si="46"/>
        <v>739</v>
      </c>
      <c r="BI42" s="3">
        <f t="shared" si="47"/>
        <v>709</v>
      </c>
      <c r="BJ42" s="3">
        <f t="shared" si="48"/>
        <v>725</v>
      </c>
      <c r="BK42" s="3">
        <f t="shared" si="49"/>
        <v>745</v>
      </c>
      <c r="BL42" s="3">
        <f t="shared" si="50"/>
        <v>695</v>
      </c>
      <c r="BM42" s="3">
        <f t="shared" si="51"/>
        <v>718</v>
      </c>
      <c r="BN42" s="3"/>
      <c r="BO42" s="4"/>
      <c r="BP42" s="4" t="s">
        <v>165</v>
      </c>
      <c r="BQ42" s="9">
        <f t="shared" si="52"/>
        <v>0.48157102944336988</v>
      </c>
      <c r="BR42" s="9">
        <f t="shared" si="53"/>
        <v>0.6164302600472813</v>
      </c>
      <c r="BS42" s="9">
        <f t="shared" si="54"/>
        <v>0.61583924349881791</v>
      </c>
      <c r="BT42" s="9">
        <f t="shared" si="55"/>
        <v>0.56323877068557915</v>
      </c>
      <c r="BU42" s="9">
        <f t="shared" si="56"/>
        <v>0.47872340425531917</v>
      </c>
      <c r="BV42" s="9">
        <f t="shared" si="57"/>
        <v>0.46335697399527187</v>
      </c>
      <c r="BW42" s="9">
        <f t="shared" si="57"/>
        <v>0.4367612293144208</v>
      </c>
      <c r="BX42" s="9">
        <f t="shared" si="57"/>
        <v>0.41903073286052012</v>
      </c>
      <c r="BY42" s="9">
        <f t="shared" si="58"/>
        <v>0.42848699763593379</v>
      </c>
      <c r="BZ42" s="9">
        <f t="shared" si="59"/>
        <v>0.44030732860520094</v>
      </c>
      <c r="CA42" s="9">
        <f t="shared" si="60"/>
        <v>0.41075650118203311</v>
      </c>
      <c r="CB42" s="9">
        <f t="shared" si="61"/>
        <v>0.42434988179669031</v>
      </c>
      <c r="CC42" s="9"/>
      <c r="CD42" s="7">
        <f t="shared" si="66"/>
        <v>0</v>
      </c>
      <c r="CE42" s="10" t="s">
        <v>224</v>
      </c>
      <c r="CF42" s="7">
        <f t="shared" si="62"/>
        <v>0</v>
      </c>
      <c r="CG42" s="11" t="s">
        <v>224</v>
      </c>
    </row>
    <row r="43" spans="1:85" ht="16" customHeight="1" x14ac:dyDescent="0.2">
      <c r="A43" s="3" t="s">
        <v>52</v>
      </c>
      <c r="B43" s="4" t="s">
        <v>160</v>
      </c>
      <c r="C43" s="3">
        <v>173</v>
      </c>
      <c r="D43" s="3">
        <v>173</v>
      </c>
      <c r="E43" s="3">
        <f t="shared" si="63"/>
        <v>147.80000000000001</v>
      </c>
      <c r="F43" s="3">
        <v>185</v>
      </c>
      <c r="G43" s="3">
        <v>184</v>
      </c>
      <c r="H43" s="3">
        <v>168</v>
      </c>
      <c r="I43" s="3">
        <v>77</v>
      </c>
      <c r="J43" s="3">
        <v>125</v>
      </c>
      <c r="K43" s="3">
        <v>147</v>
      </c>
      <c r="L43" s="3">
        <v>145</v>
      </c>
      <c r="M43" s="3">
        <v>167</v>
      </c>
      <c r="N43" s="3">
        <v>172</v>
      </c>
      <c r="O43" s="3">
        <v>178</v>
      </c>
      <c r="P43" s="3">
        <v>176</v>
      </c>
      <c r="Q43" s="3">
        <v>171</v>
      </c>
      <c r="S43" s="8">
        <f t="shared" si="29"/>
        <v>0.91281310211946065</v>
      </c>
      <c r="T43" s="9">
        <f t="shared" si="73"/>
        <v>1.0693641618497109</v>
      </c>
      <c r="U43" s="9">
        <f t="shared" si="74"/>
        <v>1.0635838150289016</v>
      </c>
      <c r="V43" s="9">
        <f t="shared" si="75"/>
        <v>0.97109826589595372</v>
      </c>
      <c r="W43" s="9">
        <f t="shared" si="76"/>
        <v>0.44508670520231214</v>
      </c>
      <c r="X43" s="9">
        <f t="shared" si="77"/>
        <v>0.7225433526011561</v>
      </c>
      <c r="Y43" s="9">
        <f t="shared" si="78"/>
        <v>0.8497109826589595</v>
      </c>
      <c r="Z43" s="9">
        <f t="shared" si="79"/>
        <v>0.83815028901734101</v>
      </c>
      <c r="AA43" s="9">
        <f t="shared" si="80"/>
        <v>0.96531791907514453</v>
      </c>
      <c r="AB43" s="9">
        <f t="shared" si="81"/>
        <v>0.9942196531791907</v>
      </c>
      <c r="AC43" s="9">
        <f t="shared" si="82"/>
        <v>1.0289017341040463</v>
      </c>
      <c r="AD43" s="9">
        <f t="shared" si="83"/>
        <v>1.0173410404624277</v>
      </c>
      <c r="AE43" s="9">
        <f t="shared" si="84"/>
        <v>0.98843930635838151</v>
      </c>
      <c r="AF43" s="7">
        <f t="shared" si="30"/>
        <v>4</v>
      </c>
      <c r="AG43" s="10" t="s">
        <v>223</v>
      </c>
      <c r="AH43" s="7">
        <f t="shared" si="31"/>
        <v>8</v>
      </c>
      <c r="AI43" s="11" t="str">
        <f t="shared" si="32"/>
        <v>Yes</v>
      </c>
      <c r="AK43" s="4" t="s">
        <v>166</v>
      </c>
      <c r="AL43" s="12">
        <f t="shared" si="12"/>
        <v>85</v>
      </c>
      <c r="AM43" s="12">
        <f t="shared" si="33"/>
        <v>85</v>
      </c>
      <c r="AN43" s="3">
        <f t="shared" si="34"/>
        <v>85</v>
      </c>
      <c r="AO43" s="3">
        <f t="shared" si="35"/>
        <v>85</v>
      </c>
      <c r="AP43" s="3">
        <f t="shared" si="85"/>
        <v>85</v>
      </c>
      <c r="AQ43" s="3">
        <f t="shared" si="86"/>
        <v>85</v>
      </c>
      <c r="AR43" s="3">
        <f t="shared" si="87"/>
        <v>85</v>
      </c>
      <c r="AS43" s="3">
        <f t="shared" si="87"/>
        <v>85</v>
      </c>
      <c r="AT43" s="3">
        <f t="shared" si="87"/>
        <v>85</v>
      </c>
      <c r="AU43" s="3">
        <f t="shared" si="41"/>
        <v>85</v>
      </c>
      <c r="AV43" s="3">
        <f t="shared" si="42"/>
        <v>85</v>
      </c>
      <c r="AW43" s="3">
        <f t="shared" si="43"/>
        <v>85</v>
      </c>
      <c r="AX43" s="3">
        <f t="shared" si="44"/>
        <v>85</v>
      </c>
      <c r="AY43" s="3"/>
      <c r="BA43" s="4" t="s">
        <v>166</v>
      </c>
      <c r="BB43" s="12">
        <f t="shared" si="64"/>
        <v>65.545454545454547</v>
      </c>
      <c r="BC43" s="3">
        <f t="shared" si="72"/>
        <v>72</v>
      </c>
      <c r="BD43" s="3">
        <f t="shared" si="68"/>
        <v>82</v>
      </c>
      <c r="BE43" s="3">
        <f t="shared" si="69"/>
        <v>64</v>
      </c>
      <c r="BF43" s="3">
        <f t="shared" si="70"/>
        <v>50</v>
      </c>
      <c r="BG43" s="3">
        <f t="shared" si="71"/>
        <v>48</v>
      </c>
      <c r="BH43" s="3">
        <f t="shared" si="46"/>
        <v>57</v>
      </c>
      <c r="BI43" s="3">
        <f t="shared" si="47"/>
        <v>56</v>
      </c>
      <c r="BJ43" s="3">
        <f t="shared" si="48"/>
        <v>59</v>
      </c>
      <c r="BK43" s="3">
        <f t="shared" si="49"/>
        <v>79</v>
      </c>
      <c r="BL43" s="3">
        <f t="shared" si="50"/>
        <v>83</v>
      </c>
      <c r="BM43" s="3">
        <f t="shared" si="51"/>
        <v>71</v>
      </c>
      <c r="BN43" s="3"/>
      <c r="BO43" s="4"/>
      <c r="BP43" s="4" t="s">
        <v>166</v>
      </c>
      <c r="BQ43" s="9">
        <f t="shared" si="52"/>
        <v>0.77112299465240641</v>
      </c>
      <c r="BR43" s="9">
        <f t="shared" si="53"/>
        <v>0.84705882352941175</v>
      </c>
      <c r="BS43" s="9">
        <f t="shared" si="54"/>
        <v>0.96470588235294119</v>
      </c>
      <c r="BT43" s="9">
        <f t="shared" si="55"/>
        <v>0.75294117647058822</v>
      </c>
      <c r="BU43" s="9">
        <f t="shared" si="56"/>
        <v>0.58823529411764708</v>
      </c>
      <c r="BV43" s="9">
        <f t="shared" si="57"/>
        <v>0.56470588235294117</v>
      </c>
      <c r="BW43" s="9">
        <f t="shared" si="57"/>
        <v>0.6705882352941176</v>
      </c>
      <c r="BX43" s="9">
        <f t="shared" si="57"/>
        <v>0.6588235294117647</v>
      </c>
      <c r="BY43" s="9">
        <f t="shared" si="58"/>
        <v>0.69411764705882351</v>
      </c>
      <c r="BZ43" s="9">
        <f t="shared" si="59"/>
        <v>0.92941176470588238</v>
      </c>
      <c r="CA43" s="9">
        <f t="shared" si="60"/>
        <v>0.97647058823529409</v>
      </c>
      <c r="CB43" s="9">
        <f t="shared" si="61"/>
        <v>0.83529411764705885</v>
      </c>
      <c r="CC43" s="9"/>
      <c r="CD43" s="7">
        <f t="shared" si="66"/>
        <v>0</v>
      </c>
      <c r="CE43" s="10" t="s">
        <v>223</v>
      </c>
      <c r="CF43" s="7">
        <f t="shared" si="62"/>
        <v>3</v>
      </c>
      <c r="CG43" s="11" t="s">
        <v>223</v>
      </c>
    </row>
    <row r="44" spans="1:85" ht="16" customHeight="1" x14ac:dyDescent="0.2">
      <c r="A44" s="3" t="s">
        <v>53</v>
      </c>
      <c r="B44" s="4" t="s">
        <v>161</v>
      </c>
      <c r="C44" s="3">
        <v>408</v>
      </c>
      <c r="D44" s="3">
        <v>408</v>
      </c>
      <c r="E44" s="3">
        <f t="shared" si="63"/>
        <v>374</v>
      </c>
      <c r="F44" s="3">
        <v>439</v>
      </c>
      <c r="G44" s="3">
        <v>439</v>
      </c>
      <c r="H44" s="3">
        <v>379</v>
      </c>
      <c r="I44" s="3">
        <v>292</v>
      </c>
      <c r="J44" s="3">
        <v>321</v>
      </c>
      <c r="K44" s="3">
        <v>326</v>
      </c>
      <c r="L44" s="3">
        <v>309</v>
      </c>
      <c r="M44" s="3">
        <v>338</v>
      </c>
      <c r="N44" s="3">
        <v>364</v>
      </c>
      <c r="O44" s="3">
        <v>384</v>
      </c>
      <c r="P44" s="3">
        <v>402</v>
      </c>
      <c r="Q44" s="3"/>
      <c r="S44" s="8">
        <f t="shared" si="29"/>
        <v>0.88970588235294135</v>
      </c>
      <c r="T44" s="9">
        <f t="shared" si="73"/>
        <v>1.0759803921568627</v>
      </c>
      <c r="U44" s="9">
        <f t="shared" si="74"/>
        <v>1.0759803921568627</v>
      </c>
      <c r="V44" s="9">
        <f t="shared" si="75"/>
        <v>0.92892156862745101</v>
      </c>
      <c r="W44" s="9">
        <f t="shared" si="76"/>
        <v>0.71568627450980393</v>
      </c>
      <c r="X44" s="9">
        <f t="shared" si="77"/>
        <v>0.78676470588235292</v>
      </c>
      <c r="Y44" s="9">
        <f t="shared" si="78"/>
        <v>0.7990196078431373</v>
      </c>
      <c r="Z44" s="9">
        <f t="shared" si="79"/>
        <v>0.75735294117647056</v>
      </c>
      <c r="AA44" s="9">
        <f t="shared" si="80"/>
        <v>0.82843137254901966</v>
      </c>
      <c r="AB44" s="9">
        <f t="shared" si="81"/>
        <v>0.89215686274509809</v>
      </c>
      <c r="AC44" s="9">
        <f t="shared" si="82"/>
        <v>0.94117647058823528</v>
      </c>
      <c r="AD44" s="9">
        <f t="shared" si="83"/>
        <v>0.98529411764705888</v>
      </c>
      <c r="AE44" s="9" t="str">
        <f t="shared" si="84"/>
        <v/>
      </c>
      <c r="AF44" s="7">
        <f t="shared" si="30"/>
        <v>2</v>
      </c>
      <c r="AG44" s="10" t="s">
        <v>223</v>
      </c>
      <c r="AH44" s="7">
        <f t="shared" si="31"/>
        <v>5</v>
      </c>
      <c r="AI44" s="11" t="str">
        <f t="shared" si="32"/>
        <v>Yes</v>
      </c>
      <c r="AK44" s="4" t="s">
        <v>167</v>
      </c>
      <c r="AL44" s="12">
        <f t="shared" si="12"/>
        <v>324</v>
      </c>
      <c r="AM44" s="12">
        <f t="shared" si="33"/>
        <v>324</v>
      </c>
      <c r="AN44" s="3">
        <f t="shared" si="34"/>
        <v>324</v>
      </c>
      <c r="AO44" s="3">
        <f t="shared" si="35"/>
        <v>324</v>
      </c>
      <c r="AP44" s="3">
        <f t="shared" si="85"/>
        <v>324</v>
      </c>
      <c r="AQ44" s="3">
        <f t="shared" si="86"/>
        <v>324</v>
      </c>
      <c r="AR44" s="3">
        <f t="shared" si="87"/>
        <v>324</v>
      </c>
      <c r="AS44" s="3">
        <f t="shared" si="87"/>
        <v>324</v>
      </c>
      <c r="AT44" s="3">
        <f t="shared" si="87"/>
        <v>324</v>
      </c>
      <c r="AU44" s="3">
        <f t="shared" si="41"/>
        <v>324</v>
      </c>
      <c r="AV44" s="3">
        <f t="shared" si="42"/>
        <v>324</v>
      </c>
      <c r="AW44" s="3">
        <f t="shared" si="43"/>
        <v>324</v>
      </c>
      <c r="AX44" s="3">
        <f t="shared" si="44"/>
        <v>324</v>
      </c>
      <c r="AY44" s="3"/>
      <c r="BA44" s="4" t="s">
        <v>167</v>
      </c>
      <c r="BB44" s="12">
        <f t="shared" si="64"/>
        <v>244.09090909090909</v>
      </c>
      <c r="BC44" s="3">
        <f t="shared" si="72"/>
        <v>237</v>
      </c>
      <c r="BD44" s="3">
        <f t="shared" si="68"/>
        <v>255</v>
      </c>
      <c r="BE44" s="3">
        <f t="shared" si="69"/>
        <v>250</v>
      </c>
      <c r="BF44" s="3">
        <f t="shared" si="70"/>
        <v>225</v>
      </c>
      <c r="BG44" s="3">
        <f t="shared" si="71"/>
        <v>251</v>
      </c>
      <c r="BH44" s="3">
        <f t="shared" si="46"/>
        <v>240</v>
      </c>
      <c r="BI44" s="3">
        <f t="shared" si="47"/>
        <v>242</v>
      </c>
      <c r="BJ44" s="3">
        <f t="shared" si="48"/>
        <v>237</v>
      </c>
      <c r="BK44" s="3">
        <f t="shared" si="49"/>
        <v>237</v>
      </c>
      <c r="BL44" s="3">
        <f t="shared" si="50"/>
        <v>247</v>
      </c>
      <c r="BM44" s="3">
        <f t="shared" si="51"/>
        <v>264</v>
      </c>
      <c r="BN44" s="3"/>
      <c r="BO44" s="4"/>
      <c r="BP44" s="4" t="s">
        <v>167</v>
      </c>
      <c r="BQ44" s="9">
        <f t="shared" si="52"/>
        <v>0.75336700336700335</v>
      </c>
      <c r="BR44" s="9">
        <f t="shared" si="53"/>
        <v>0.73148148148148151</v>
      </c>
      <c r="BS44" s="9">
        <f t="shared" si="54"/>
        <v>0.78703703703703709</v>
      </c>
      <c r="BT44" s="9">
        <f t="shared" si="55"/>
        <v>0.77160493827160492</v>
      </c>
      <c r="BU44" s="9">
        <f t="shared" si="56"/>
        <v>0.69444444444444442</v>
      </c>
      <c r="BV44" s="9">
        <f t="shared" si="57"/>
        <v>0.77469135802469136</v>
      </c>
      <c r="BW44" s="9">
        <f t="shared" si="57"/>
        <v>0.7407407407407407</v>
      </c>
      <c r="BX44" s="9">
        <f t="shared" si="57"/>
        <v>0.74691358024691357</v>
      </c>
      <c r="BY44" s="9">
        <f t="shared" si="58"/>
        <v>0.73148148148148151</v>
      </c>
      <c r="BZ44" s="9">
        <f t="shared" si="59"/>
        <v>0.73148148148148151</v>
      </c>
      <c r="CA44" s="9">
        <f t="shared" si="60"/>
        <v>0.76234567901234573</v>
      </c>
      <c r="CB44" s="9">
        <f t="shared" si="61"/>
        <v>0.81481481481481477</v>
      </c>
      <c r="CC44" s="9"/>
      <c r="CD44" s="7">
        <f t="shared" si="66"/>
        <v>0</v>
      </c>
      <c r="CE44" s="10" t="s">
        <v>224</v>
      </c>
      <c r="CF44" s="7">
        <f t="shared" si="62"/>
        <v>0</v>
      </c>
      <c r="CG44" s="11" t="s">
        <v>224</v>
      </c>
    </row>
    <row r="45" spans="1:85" ht="16" customHeight="1" x14ac:dyDescent="0.2">
      <c r="A45" s="3" t="s">
        <v>54</v>
      </c>
      <c r="B45" s="4" t="s">
        <v>161</v>
      </c>
      <c r="C45" s="3">
        <v>176</v>
      </c>
      <c r="D45" s="3">
        <v>176</v>
      </c>
      <c r="E45" s="3">
        <f t="shared" si="63"/>
        <v>135.6</v>
      </c>
      <c r="F45" s="3">
        <v>177</v>
      </c>
      <c r="G45" s="3">
        <v>183</v>
      </c>
      <c r="H45" s="3">
        <v>140</v>
      </c>
      <c r="I45" s="3">
        <v>87</v>
      </c>
      <c r="J45" s="3">
        <v>91</v>
      </c>
      <c r="K45" s="3">
        <v>98</v>
      </c>
      <c r="L45" s="3">
        <v>95</v>
      </c>
      <c r="M45" s="3">
        <v>123</v>
      </c>
      <c r="N45" s="3">
        <v>123</v>
      </c>
      <c r="O45" s="3">
        <v>161</v>
      </c>
      <c r="P45" s="3">
        <v>160</v>
      </c>
      <c r="Q45" s="3"/>
      <c r="S45" s="8">
        <f t="shared" si="29"/>
        <v>0.74276859504132242</v>
      </c>
      <c r="T45" s="9">
        <f t="shared" si="73"/>
        <v>1.0056818181818181</v>
      </c>
      <c r="U45" s="9">
        <f t="shared" si="74"/>
        <v>1.0397727272727273</v>
      </c>
      <c r="V45" s="9">
        <f t="shared" si="75"/>
        <v>0.79545454545454541</v>
      </c>
      <c r="W45" s="9">
        <f t="shared" si="76"/>
        <v>0.49431818181818182</v>
      </c>
      <c r="X45" s="9">
        <f t="shared" si="77"/>
        <v>0.51704545454545459</v>
      </c>
      <c r="Y45" s="9">
        <f t="shared" si="78"/>
        <v>0.55681818181818177</v>
      </c>
      <c r="Z45" s="9">
        <f t="shared" si="79"/>
        <v>0.53977272727272729</v>
      </c>
      <c r="AA45" s="9">
        <f t="shared" si="80"/>
        <v>0.69886363636363635</v>
      </c>
      <c r="AB45" s="9">
        <f t="shared" si="81"/>
        <v>0.69886363636363635</v>
      </c>
      <c r="AC45" s="9">
        <f t="shared" si="82"/>
        <v>0.91477272727272729</v>
      </c>
      <c r="AD45" s="9">
        <f t="shared" si="83"/>
        <v>0.90909090909090906</v>
      </c>
      <c r="AE45" s="9" t="str">
        <f t="shared" si="84"/>
        <v/>
      </c>
      <c r="AF45" s="7">
        <f t="shared" si="30"/>
        <v>2</v>
      </c>
      <c r="AG45" s="10" t="s">
        <v>223</v>
      </c>
      <c r="AH45" s="7">
        <f t="shared" si="31"/>
        <v>4</v>
      </c>
      <c r="AI45" s="11" t="str">
        <f t="shared" si="32"/>
        <v>Yes</v>
      </c>
      <c r="AK45" s="4" t="s">
        <v>168</v>
      </c>
      <c r="AL45" s="12">
        <f t="shared" si="12"/>
        <v>149</v>
      </c>
      <c r="AM45" s="12">
        <f t="shared" si="33"/>
        <v>149</v>
      </c>
      <c r="AN45" s="3">
        <f t="shared" si="34"/>
        <v>149</v>
      </c>
      <c r="AO45" s="3">
        <f t="shared" si="35"/>
        <v>149</v>
      </c>
      <c r="AP45" s="3">
        <f t="shared" si="85"/>
        <v>149</v>
      </c>
      <c r="AQ45" s="3">
        <f t="shared" si="86"/>
        <v>149</v>
      </c>
      <c r="AR45" s="3">
        <f t="shared" si="87"/>
        <v>149</v>
      </c>
      <c r="AS45" s="3">
        <f t="shared" si="87"/>
        <v>149</v>
      </c>
      <c r="AT45" s="3">
        <f t="shared" si="87"/>
        <v>149</v>
      </c>
      <c r="AU45" s="3">
        <f t="shared" si="41"/>
        <v>149</v>
      </c>
      <c r="AV45" s="3">
        <f t="shared" si="42"/>
        <v>149</v>
      </c>
      <c r="AW45" s="3">
        <f t="shared" si="43"/>
        <v>149</v>
      </c>
      <c r="AX45" s="3">
        <f t="shared" si="44"/>
        <v>149</v>
      </c>
      <c r="AY45" s="3"/>
      <c r="BA45" s="4" t="s">
        <v>168</v>
      </c>
      <c r="BB45" s="12">
        <f t="shared" si="64"/>
        <v>108</v>
      </c>
      <c r="BC45" s="3">
        <f t="shared" si="72"/>
        <v>135</v>
      </c>
      <c r="BD45" s="3">
        <f t="shared" si="68"/>
        <v>136</v>
      </c>
      <c r="BE45" s="3">
        <f t="shared" si="69"/>
        <v>106</v>
      </c>
      <c r="BF45" s="3">
        <f t="shared" si="70"/>
        <v>88</v>
      </c>
      <c r="BG45" s="3">
        <f t="shared" si="71"/>
        <v>96</v>
      </c>
      <c r="BH45" s="3">
        <f t="shared" si="46"/>
        <v>108</v>
      </c>
      <c r="BI45" s="3">
        <f t="shared" si="47"/>
        <v>108</v>
      </c>
      <c r="BJ45" s="3">
        <f t="shared" si="48"/>
        <v>96</v>
      </c>
      <c r="BK45" s="3">
        <f t="shared" si="49"/>
        <v>103</v>
      </c>
      <c r="BL45" s="3">
        <f t="shared" si="50"/>
        <v>102</v>
      </c>
      <c r="BM45" s="3">
        <f t="shared" si="51"/>
        <v>110</v>
      </c>
      <c r="BN45" s="3"/>
      <c r="BO45" s="4"/>
      <c r="BP45" s="4" t="s">
        <v>168</v>
      </c>
      <c r="BQ45" s="9">
        <f t="shared" si="52"/>
        <v>0.72483221476510062</v>
      </c>
      <c r="BR45" s="9">
        <f t="shared" si="53"/>
        <v>0.90604026845637586</v>
      </c>
      <c r="BS45" s="9">
        <f t="shared" si="54"/>
        <v>0.91275167785234901</v>
      </c>
      <c r="BT45" s="9">
        <f t="shared" si="55"/>
        <v>0.71140939597315433</v>
      </c>
      <c r="BU45" s="9">
        <f t="shared" si="56"/>
        <v>0.59060402684563762</v>
      </c>
      <c r="BV45" s="9">
        <f t="shared" si="57"/>
        <v>0.64429530201342278</v>
      </c>
      <c r="BW45" s="9">
        <f t="shared" si="57"/>
        <v>0.72483221476510062</v>
      </c>
      <c r="BX45" s="9">
        <f t="shared" si="57"/>
        <v>0.72483221476510062</v>
      </c>
      <c r="BY45" s="9">
        <f t="shared" si="58"/>
        <v>0.64429530201342278</v>
      </c>
      <c r="BZ45" s="9">
        <f t="shared" si="59"/>
        <v>0.6912751677852349</v>
      </c>
      <c r="CA45" s="9">
        <f t="shared" si="60"/>
        <v>0.68456375838926176</v>
      </c>
      <c r="CB45" s="9">
        <f t="shared" si="61"/>
        <v>0.73825503355704702</v>
      </c>
      <c r="CC45" s="9"/>
      <c r="CD45" s="7">
        <f t="shared" si="66"/>
        <v>0</v>
      </c>
      <c r="CE45" s="10" t="s">
        <v>224</v>
      </c>
      <c r="CF45" s="7">
        <f t="shared" si="62"/>
        <v>2</v>
      </c>
      <c r="CG45" s="11" t="s">
        <v>223</v>
      </c>
    </row>
    <row r="46" spans="1:85" ht="16" customHeight="1" x14ac:dyDescent="0.2">
      <c r="A46" s="3" t="s">
        <v>55</v>
      </c>
      <c r="B46" s="4" t="s">
        <v>162</v>
      </c>
      <c r="C46" s="3">
        <v>8</v>
      </c>
      <c r="D46" s="3">
        <v>8</v>
      </c>
      <c r="E46" s="3">
        <f t="shared" si="63"/>
        <v>11</v>
      </c>
      <c r="F46" s="3">
        <v>12</v>
      </c>
      <c r="G46" s="3">
        <v>12</v>
      </c>
      <c r="H46" s="3">
        <v>11</v>
      </c>
      <c r="I46" s="3">
        <v>11</v>
      </c>
      <c r="J46" s="3">
        <v>9</v>
      </c>
      <c r="K46" s="3">
        <v>6</v>
      </c>
      <c r="L46" s="3">
        <v>14</v>
      </c>
      <c r="M46" s="3">
        <v>33</v>
      </c>
      <c r="N46" s="3">
        <v>19</v>
      </c>
      <c r="O46" s="3">
        <v>16</v>
      </c>
      <c r="P46" s="3">
        <v>18</v>
      </c>
      <c r="Q46" s="3">
        <v>18</v>
      </c>
      <c r="S46" s="8">
        <f t="shared" si="29"/>
        <v>1.8645833333333333</v>
      </c>
      <c r="T46" s="9">
        <f t="shared" si="73"/>
        <v>1.5</v>
      </c>
      <c r="U46" s="9">
        <f t="shared" si="74"/>
        <v>1.5</v>
      </c>
      <c r="V46" s="9">
        <f t="shared" si="75"/>
        <v>1.375</v>
      </c>
      <c r="W46" s="9">
        <f t="shared" si="76"/>
        <v>1.375</v>
      </c>
      <c r="X46" s="9">
        <f t="shared" si="77"/>
        <v>1.125</v>
      </c>
      <c r="Y46" s="9">
        <f t="shared" si="78"/>
        <v>0.75</v>
      </c>
      <c r="Z46" s="9">
        <f t="shared" si="79"/>
        <v>1.75</v>
      </c>
      <c r="AA46" s="9">
        <f t="shared" si="80"/>
        <v>4.125</v>
      </c>
      <c r="AB46" s="9">
        <f t="shared" si="81"/>
        <v>2.375</v>
      </c>
      <c r="AC46" s="9">
        <f t="shared" si="82"/>
        <v>2</v>
      </c>
      <c r="AD46" s="9">
        <f t="shared" si="83"/>
        <v>2.25</v>
      </c>
      <c r="AE46" s="9">
        <f t="shared" si="84"/>
        <v>2.25</v>
      </c>
      <c r="AF46" s="7">
        <f t="shared" si="30"/>
        <v>11</v>
      </c>
      <c r="AG46" s="10" t="s">
        <v>223</v>
      </c>
      <c r="AH46" s="7">
        <f t="shared" si="31"/>
        <v>11</v>
      </c>
      <c r="AI46" s="11" t="str">
        <f t="shared" si="32"/>
        <v>Yes</v>
      </c>
      <c r="AK46" s="4" t="s">
        <v>169</v>
      </c>
      <c r="AL46" s="12">
        <f t="shared" si="12"/>
        <v>222</v>
      </c>
      <c r="AM46" s="12">
        <f t="shared" si="33"/>
        <v>222</v>
      </c>
      <c r="AN46" s="3">
        <f t="shared" si="34"/>
        <v>222</v>
      </c>
      <c r="AO46" s="3">
        <f t="shared" si="35"/>
        <v>222</v>
      </c>
      <c r="AP46" s="3">
        <f t="shared" si="85"/>
        <v>222</v>
      </c>
      <c r="AQ46" s="3">
        <f t="shared" si="86"/>
        <v>222</v>
      </c>
      <c r="AR46" s="3">
        <f t="shared" si="87"/>
        <v>222</v>
      </c>
      <c r="AS46" s="3">
        <f t="shared" si="87"/>
        <v>222</v>
      </c>
      <c r="AT46" s="3">
        <f t="shared" si="87"/>
        <v>222</v>
      </c>
      <c r="AU46" s="3">
        <f t="shared" si="41"/>
        <v>222</v>
      </c>
      <c r="AV46" s="3">
        <f t="shared" si="42"/>
        <v>222</v>
      </c>
      <c r="AW46" s="3">
        <f t="shared" si="43"/>
        <v>222</v>
      </c>
      <c r="AX46" s="3">
        <f t="shared" si="44"/>
        <v>222</v>
      </c>
      <c r="AY46" s="3"/>
      <c r="BA46" s="4" t="s">
        <v>169</v>
      </c>
      <c r="BB46" s="12">
        <f t="shared" si="64"/>
        <v>162.90909090909091</v>
      </c>
      <c r="BC46" s="3">
        <f t="shared" si="72"/>
        <v>202</v>
      </c>
      <c r="BD46" s="3">
        <f t="shared" si="68"/>
        <v>197</v>
      </c>
      <c r="BE46" s="3">
        <f t="shared" si="69"/>
        <v>174</v>
      </c>
      <c r="BF46" s="3">
        <f t="shared" si="70"/>
        <v>133</v>
      </c>
      <c r="BG46" s="3">
        <f t="shared" si="71"/>
        <v>137</v>
      </c>
      <c r="BH46" s="3">
        <f t="shared" si="46"/>
        <v>144</v>
      </c>
      <c r="BI46" s="3">
        <f t="shared" si="47"/>
        <v>154</v>
      </c>
      <c r="BJ46" s="3">
        <f t="shared" si="48"/>
        <v>150</v>
      </c>
      <c r="BK46" s="3">
        <f t="shared" si="49"/>
        <v>155</v>
      </c>
      <c r="BL46" s="3">
        <f t="shared" si="50"/>
        <v>157</v>
      </c>
      <c r="BM46" s="3">
        <f t="shared" si="51"/>
        <v>189</v>
      </c>
      <c r="BN46" s="3"/>
      <c r="BO46" s="4"/>
      <c r="BP46" s="4" t="s">
        <v>169</v>
      </c>
      <c r="BQ46" s="9">
        <f t="shared" ref="BQ46:BQ96" si="88">BB46/AM46</f>
        <v>0.73382473382473379</v>
      </c>
      <c r="BR46" s="9">
        <f t="shared" ref="BR46:BR96" si="89">BC46/AN46</f>
        <v>0.90990990990990994</v>
      </c>
      <c r="BS46" s="9">
        <f t="shared" ref="BS46:BS96" si="90">BD46/AO46</f>
        <v>0.88738738738738743</v>
      </c>
      <c r="BT46" s="9">
        <f t="shared" ref="BT46:BT96" si="91">BE46/AP46</f>
        <v>0.78378378378378377</v>
      </c>
      <c r="BU46" s="9">
        <f t="shared" ref="BU46:BU96" si="92">BF46/AQ46</f>
        <v>0.59909909909909909</v>
      </c>
      <c r="BV46" s="9">
        <f t="shared" ref="BV46:BX96" si="93">BG46/AR46</f>
        <v>0.61711711711711714</v>
      </c>
      <c r="BW46" s="9">
        <f t="shared" si="93"/>
        <v>0.64864864864864868</v>
      </c>
      <c r="BX46" s="9">
        <f t="shared" si="93"/>
        <v>0.69369369369369371</v>
      </c>
      <c r="BY46" s="9">
        <f t="shared" si="58"/>
        <v>0.67567567567567566</v>
      </c>
      <c r="BZ46" s="9">
        <f t="shared" si="59"/>
        <v>0.69819819819819817</v>
      </c>
      <c r="CA46" s="9">
        <f t="shared" si="60"/>
        <v>0.7072072072072072</v>
      </c>
      <c r="CB46" s="9">
        <f t="shared" si="61"/>
        <v>0.85135135135135132</v>
      </c>
      <c r="CC46" s="9"/>
      <c r="CD46" s="7">
        <f t="shared" si="66"/>
        <v>0</v>
      </c>
      <c r="CE46" s="10" t="s">
        <v>224</v>
      </c>
      <c r="CF46" s="7">
        <f t="shared" si="62"/>
        <v>1</v>
      </c>
      <c r="CG46" s="11" t="s">
        <v>223</v>
      </c>
    </row>
    <row r="47" spans="1:85" ht="16" customHeight="1" x14ac:dyDescent="0.2">
      <c r="A47" s="3" t="s">
        <v>56</v>
      </c>
      <c r="B47" s="4" t="s">
        <v>163</v>
      </c>
      <c r="C47" s="3">
        <v>87</v>
      </c>
      <c r="D47" s="3">
        <v>87</v>
      </c>
      <c r="E47" s="3">
        <f t="shared" si="63"/>
        <v>58.2</v>
      </c>
      <c r="F47" s="3">
        <v>73</v>
      </c>
      <c r="G47" s="3">
        <v>64</v>
      </c>
      <c r="H47" s="3">
        <v>63</v>
      </c>
      <c r="I47" s="3">
        <v>48</v>
      </c>
      <c r="J47" s="3">
        <v>43</v>
      </c>
      <c r="K47" s="3">
        <v>41</v>
      </c>
      <c r="L47" s="3">
        <v>41</v>
      </c>
      <c r="M47" s="3">
        <v>44</v>
      </c>
      <c r="N47" s="3">
        <v>48</v>
      </c>
      <c r="O47" s="3"/>
      <c r="P47" s="3"/>
      <c r="Q47" s="3"/>
      <c r="S47" s="8">
        <f t="shared" si="29"/>
        <v>0.5938697318007663</v>
      </c>
      <c r="T47" s="9">
        <f t="shared" si="73"/>
        <v>0.83908045977011492</v>
      </c>
      <c r="U47" s="9">
        <f t="shared" si="74"/>
        <v>0.73563218390804597</v>
      </c>
      <c r="V47" s="9">
        <f t="shared" si="75"/>
        <v>0.72413793103448276</v>
      </c>
      <c r="W47" s="9">
        <f t="shared" si="76"/>
        <v>0.55172413793103448</v>
      </c>
      <c r="X47" s="9">
        <f t="shared" si="77"/>
        <v>0.4942528735632184</v>
      </c>
      <c r="Y47" s="9">
        <f t="shared" si="78"/>
        <v>0.47126436781609193</v>
      </c>
      <c r="Z47" s="9">
        <f t="shared" si="79"/>
        <v>0.47126436781609193</v>
      </c>
      <c r="AA47" s="9">
        <f t="shared" si="80"/>
        <v>0.50574712643678166</v>
      </c>
      <c r="AB47" s="9">
        <f t="shared" si="81"/>
        <v>0.55172413793103448</v>
      </c>
      <c r="AC47" s="9" t="str">
        <f t="shared" si="82"/>
        <v/>
      </c>
      <c r="AD47" s="9" t="str">
        <f t="shared" si="83"/>
        <v/>
      </c>
      <c r="AE47" s="9" t="str">
        <f t="shared" si="84"/>
        <v/>
      </c>
      <c r="AF47" s="7">
        <f t="shared" si="30"/>
        <v>0</v>
      </c>
      <c r="AG47" s="10" t="s">
        <v>223</v>
      </c>
      <c r="AH47" s="7">
        <f t="shared" si="31"/>
        <v>0</v>
      </c>
      <c r="AI47" s="11" t="str">
        <f t="shared" si="32"/>
        <v>No</v>
      </c>
      <c r="AK47" s="4" t="s">
        <v>170</v>
      </c>
      <c r="AL47" s="12">
        <f t="shared" si="12"/>
        <v>92</v>
      </c>
      <c r="AM47" s="12">
        <f t="shared" si="33"/>
        <v>92</v>
      </c>
      <c r="AN47" s="3">
        <f t="shared" si="34"/>
        <v>92</v>
      </c>
      <c r="AO47" s="3">
        <f t="shared" si="35"/>
        <v>92</v>
      </c>
      <c r="AP47" s="3">
        <f t="shared" si="85"/>
        <v>92</v>
      </c>
      <c r="AQ47" s="3">
        <f t="shared" si="86"/>
        <v>92</v>
      </c>
      <c r="AR47" s="3">
        <f t="shared" si="87"/>
        <v>92</v>
      </c>
      <c r="AS47" s="3">
        <f t="shared" si="87"/>
        <v>92</v>
      </c>
      <c r="AT47" s="3">
        <f t="shared" si="87"/>
        <v>92</v>
      </c>
      <c r="AU47" s="3">
        <f t="shared" si="41"/>
        <v>92</v>
      </c>
      <c r="AV47" s="3">
        <f t="shared" si="42"/>
        <v>92</v>
      </c>
      <c r="AW47" s="3">
        <f t="shared" si="43"/>
        <v>92</v>
      </c>
      <c r="AX47" s="3">
        <f t="shared" si="44"/>
        <v>92</v>
      </c>
      <c r="AY47" s="3"/>
      <c r="BA47" s="4" t="s">
        <v>170</v>
      </c>
      <c r="BB47" s="12">
        <f t="shared" si="64"/>
        <v>53.454545454545453</v>
      </c>
      <c r="BC47" s="3">
        <f t="shared" si="72"/>
        <v>71</v>
      </c>
      <c r="BD47" s="3">
        <f t="shared" si="68"/>
        <v>72</v>
      </c>
      <c r="BE47" s="3">
        <f t="shared" si="69"/>
        <v>70</v>
      </c>
      <c r="BF47" s="3">
        <f t="shared" si="70"/>
        <v>59</v>
      </c>
      <c r="BG47" s="3">
        <f t="shared" si="71"/>
        <v>54</v>
      </c>
      <c r="BH47" s="3">
        <f t="shared" si="46"/>
        <v>42</v>
      </c>
      <c r="BI47" s="3">
        <f t="shared" si="47"/>
        <v>42</v>
      </c>
      <c r="BJ47" s="3">
        <f t="shared" si="48"/>
        <v>46</v>
      </c>
      <c r="BK47" s="3">
        <f t="shared" si="49"/>
        <v>43</v>
      </c>
      <c r="BL47" s="3">
        <f t="shared" si="50"/>
        <v>44</v>
      </c>
      <c r="BM47" s="3">
        <f t="shared" si="51"/>
        <v>45</v>
      </c>
      <c r="BN47" s="3"/>
      <c r="BO47" s="4"/>
      <c r="BP47" s="4" t="s">
        <v>170</v>
      </c>
      <c r="BQ47" s="9">
        <f t="shared" si="88"/>
        <v>0.5810276679841897</v>
      </c>
      <c r="BR47" s="9">
        <f t="shared" si="89"/>
        <v>0.77173913043478259</v>
      </c>
      <c r="BS47" s="9">
        <f t="shared" si="90"/>
        <v>0.78260869565217395</v>
      </c>
      <c r="BT47" s="9">
        <f t="shared" si="91"/>
        <v>0.76086956521739135</v>
      </c>
      <c r="BU47" s="9">
        <f t="shared" si="92"/>
        <v>0.64130434782608692</v>
      </c>
      <c r="BV47" s="9">
        <f t="shared" si="93"/>
        <v>0.58695652173913049</v>
      </c>
      <c r="BW47" s="9">
        <f t="shared" si="93"/>
        <v>0.45652173913043476</v>
      </c>
      <c r="BX47" s="9">
        <f t="shared" si="93"/>
        <v>0.45652173913043476</v>
      </c>
      <c r="BY47" s="9">
        <f t="shared" si="58"/>
        <v>0.5</v>
      </c>
      <c r="BZ47" s="9">
        <f t="shared" si="59"/>
        <v>0.46739130434782611</v>
      </c>
      <c r="CA47" s="9">
        <f t="shared" si="60"/>
        <v>0.47826086956521741</v>
      </c>
      <c r="CB47" s="9">
        <f t="shared" si="61"/>
        <v>0.4891304347826087</v>
      </c>
      <c r="CC47" s="9"/>
      <c r="CD47" s="7">
        <f t="shared" si="66"/>
        <v>0</v>
      </c>
      <c r="CE47" s="10" t="s">
        <v>224</v>
      </c>
      <c r="CF47" s="7">
        <f t="shared" si="62"/>
        <v>0</v>
      </c>
      <c r="CG47" s="11" t="s">
        <v>224</v>
      </c>
    </row>
    <row r="48" spans="1:85" ht="16" customHeight="1" x14ac:dyDescent="0.2">
      <c r="A48" s="3" t="s">
        <v>57</v>
      </c>
      <c r="B48" s="4" t="s">
        <v>164</v>
      </c>
      <c r="C48" s="3">
        <v>96</v>
      </c>
      <c r="D48" s="3">
        <v>96</v>
      </c>
      <c r="E48" s="3">
        <f t="shared" si="63"/>
        <v>64.8</v>
      </c>
      <c r="F48" s="3">
        <v>68</v>
      </c>
      <c r="G48" s="3">
        <v>71</v>
      </c>
      <c r="H48" s="3">
        <v>77</v>
      </c>
      <c r="I48" s="3">
        <v>58</v>
      </c>
      <c r="J48" s="3">
        <v>50</v>
      </c>
      <c r="K48" s="3">
        <v>42</v>
      </c>
      <c r="L48" s="3">
        <v>41</v>
      </c>
      <c r="M48" s="3">
        <v>40</v>
      </c>
      <c r="N48" s="3">
        <v>42</v>
      </c>
      <c r="O48" s="3">
        <v>45</v>
      </c>
      <c r="P48" s="3">
        <v>42</v>
      </c>
      <c r="Q48" s="3">
        <v>49</v>
      </c>
      <c r="S48" s="8">
        <f t="shared" si="29"/>
        <v>0.54253472222222221</v>
      </c>
      <c r="T48" s="9">
        <f t="shared" si="73"/>
        <v>0.70833333333333337</v>
      </c>
      <c r="U48" s="9">
        <f t="shared" si="74"/>
        <v>0.73958333333333337</v>
      </c>
      <c r="V48" s="9">
        <f t="shared" si="75"/>
        <v>0.80208333333333337</v>
      </c>
      <c r="W48" s="9">
        <f t="shared" si="76"/>
        <v>0.60416666666666663</v>
      </c>
      <c r="X48" s="9">
        <f t="shared" si="77"/>
        <v>0.52083333333333337</v>
      </c>
      <c r="Y48" s="9">
        <f t="shared" si="78"/>
        <v>0.4375</v>
      </c>
      <c r="Z48" s="9">
        <f t="shared" si="79"/>
        <v>0.42708333333333331</v>
      </c>
      <c r="AA48" s="9">
        <f t="shared" si="80"/>
        <v>0.41666666666666669</v>
      </c>
      <c r="AB48" s="9">
        <f t="shared" si="81"/>
        <v>0.4375</v>
      </c>
      <c r="AC48" s="9">
        <f t="shared" si="82"/>
        <v>0.46875</v>
      </c>
      <c r="AD48" s="9">
        <f t="shared" si="83"/>
        <v>0.4375</v>
      </c>
      <c r="AE48" s="9">
        <f t="shared" si="84"/>
        <v>0.51041666666666663</v>
      </c>
      <c r="AF48" s="7">
        <f t="shared" si="30"/>
        <v>0</v>
      </c>
      <c r="AG48" s="10" t="s">
        <v>223</v>
      </c>
      <c r="AH48" s="7">
        <f t="shared" si="31"/>
        <v>0</v>
      </c>
      <c r="AI48" s="11" t="str">
        <f t="shared" si="32"/>
        <v>No</v>
      </c>
      <c r="AK48" s="4" t="s">
        <v>171</v>
      </c>
      <c r="AL48" s="12">
        <f t="shared" si="12"/>
        <v>221</v>
      </c>
      <c r="AM48" s="12">
        <f t="shared" si="33"/>
        <v>221</v>
      </c>
      <c r="AN48" s="3">
        <f t="shared" si="34"/>
        <v>221</v>
      </c>
      <c r="AO48" s="3">
        <f t="shared" si="35"/>
        <v>221</v>
      </c>
      <c r="AP48" s="3">
        <f t="shared" si="85"/>
        <v>221</v>
      </c>
      <c r="AQ48" s="3">
        <f t="shared" si="86"/>
        <v>221</v>
      </c>
      <c r="AR48" s="3">
        <f t="shared" si="87"/>
        <v>221</v>
      </c>
      <c r="AS48" s="3">
        <f t="shared" si="87"/>
        <v>221</v>
      </c>
      <c r="AT48" s="3">
        <f t="shared" si="87"/>
        <v>221</v>
      </c>
      <c r="AU48" s="3">
        <f t="shared" si="41"/>
        <v>221</v>
      </c>
      <c r="AV48" s="3">
        <f t="shared" si="42"/>
        <v>221</v>
      </c>
      <c r="AW48" s="3">
        <f t="shared" si="43"/>
        <v>221</v>
      </c>
      <c r="AX48" s="3">
        <f t="shared" si="44"/>
        <v>221</v>
      </c>
      <c r="AY48" s="3"/>
      <c r="BA48" s="4" t="s">
        <v>171</v>
      </c>
      <c r="BB48" s="12">
        <f t="shared" si="64"/>
        <v>123.81818181818181</v>
      </c>
      <c r="BC48" s="3">
        <f t="shared" si="72"/>
        <v>183</v>
      </c>
      <c r="BD48" s="3">
        <f t="shared" si="68"/>
        <v>176</v>
      </c>
      <c r="BE48" s="3">
        <f t="shared" si="69"/>
        <v>169</v>
      </c>
      <c r="BF48" s="3">
        <f t="shared" si="70"/>
        <v>124</v>
      </c>
      <c r="BG48" s="3">
        <f t="shared" si="71"/>
        <v>117</v>
      </c>
      <c r="BH48" s="3">
        <f t="shared" si="46"/>
        <v>99</v>
      </c>
      <c r="BI48" s="3">
        <f t="shared" si="47"/>
        <v>91</v>
      </c>
      <c r="BJ48" s="3">
        <f t="shared" si="48"/>
        <v>105</v>
      </c>
      <c r="BK48" s="3">
        <f t="shared" si="49"/>
        <v>99</v>
      </c>
      <c r="BL48" s="3">
        <f t="shared" si="50"/>
        <v>98</v>
      </c>
      <c r="BM48" s="3">
        <f t="shared" si="51"/>
        <v>101</v>
      </c>
      <c r="BN48" s="3"/>
      <c r="BO48" s="4"/>
      <c r="BP48" s="4" t="s">
        <v>171</v>
      </c>
      <c r="BQ48" s="9">
        <f t="shared" si="88"/>
        <v>0.56026326614561905</v>
      </c>
      <c r="BR48" s="9">
        <f t="shared" si="89"/>
        <v>0.82805429864253388</v>
      </c>
      <c r="BS48" s="9">
        <f t="shared" si="90"/>
        <v>0.7963800904977375</v>
      </c>
      <c r="BT48" s="9">
        <f t="shared" si="91"/>
        <v>0.76470588235294112</v>
      </c>
      <c r="BU48" s="9">
        <f t="shared" si="92"/>
        <v>0.56108597285067874</v>
      </c>
      <c r="BV48" s="9">
        <f t="shared" si="93"/>
        <v>0.52941176470588236</v>
      </c>
      <c r="BW48" s="9">
        <f t="shared" si="93"/>
        <v>0.44796380090497739</v>
      </c>
      <c r="BX48" s="9">
        <f t="shared" si="93"/>
        <v>0.41176470588235292</v>
      </c>
      <c r="BY48" s="9">
        <f t="shared" si="58"/>
        <v>0.47511312217194568</v>
      </c>
      <c r="BZ48" s="9">
        <f t="shared" si="59"/>
        <v>0.44796380090497739</v>
      </c>
      <c r="CA48" s="9">
        <f t="shared" si="60"/>
        <v>0.4434389140271493</v>
      </c>
      <c r="CB48" s="9">
        <f t="shared" si="61"/>
        <v>0.45701357466063347</v>
      </c>
      <c r="CC48" s="9"/>
      <c r="CD48" s="7">
        <f t="shared" si="66"/>
        <v>0</v>
      </c>
      <c r="CE48" s="10" t="s">
        <v>224</v>
      </c>
      <c r="CF48" s="7">
        <f t="shared" si="62"/>
        <v>0</v>
      </c>
      <c r="CG48" s="11" t="s">
        <v>224</v>
      </c>
    </row>
    <row r="49" spans="1:85" ht="16" customHeight="1" x14ac:dyDescent="0.2">
      <c r="A49" s="3" t="s">
        <v>58</v>
      </c>
      <c r="B49" s="4" t="s">
        <v>165</v>
      </c>
      <c r="C49" s="3">
        <v>1021</v>
      </c>
      <c r="D49" s="3">
        <v>1021</v>
      </c>
      <c r="E49" s="3">
        <f t="shared" si="63"/>
        <v>665.8</v>
      </c>
      <c r="F49" s="3">
        <v>745</v>
      </c>
      <c r="G49" s="3">
        <v>743</v>
      </c>
      <c r="H49" s="3">
        <v>682</v>
      </c>
      <c r="I49" s="3">
        <v>591</v>
      </c>
      <c r="J49" s="3">
        <v>568</v>
      </c>
      <c r="K49" s="3">
        <v>528</v>
      </c>
      <c r="L49" s="3">
        <v>510</v>
      </c>
      <c r="M49" s="3">
        <v>523</v>
      </c>
      <c r="N49" s="3">
        <v>548</v>
      </c>
      <c r="O49" s="3">
        <v>516</v>
      </c>
      <c r="P49" s="3">
        <v>538</v>
      </c>
      <c r="Q49" s="3">
        <v>531</v>
      </c>
      <c r="S49" s="8">
        <f t="shared" si="29"/>
        <v>0.57321253672869732</v>
      </c>
      <c r="T49" s="9">
        <f t="shared" si="73"/>
        <v>0.72967678746327125</v>
      </c>
      <c r="U49" s="9">
        <f t="shared" si="74"/>
        <v>0.72771792360430954</v>
      </c>
      <c r="V49" s="9">
        <f t="shared" si="75"/>
        <v>0.66797257590597459</v>
      </c>
      <c r="W49" s="9">
        <f t="shared" si="76"/>
        <v>0.57884427032321251</v>
      </c>
      <c r="X49" s="9">
        <f t="shared" si="77"/>
        <v>0.55631733594515176</v>
      </c>
      <c r="Y49" s="9">
        <f t="shared" si="78"/>
        <v>0.51714005876591573</v>
      </c>
      <c r="Z49" s="9">
        <f t="shared" si="79"/>
        <v>0.49951028403525954</v>
      </c>
      <c r="AA49" s="9">
        <f t="shared" si="80"/>
        <v>0.51224289911851129</v>
      </c>
      <c r="AB49" s="9">
        <f t="shared" si="81"/>
        <v>0.53672869735553375</v>
      </c>
      <c r="AC49" s="9">
        <f t="shared" si="82"/>
        <v>0.5053868756121449</v>
      </c>
      <c r="AD49" s="9">
        <f t="shared" si="83"/>
        <v>0.52693437806072474</v>
      </c>
      <c r="AE49" s="9">
        <f t="shared" si="84"/>
        <v>0.52007835455435847</v>
      </c>
      <c r="AF49" s="7">
        <f t="shared" si="30"/>
        <v>0</v>
      </c>
      <c r="AG49" s="10" t="s">
        <v>224</v>
      </c>
      <c r="AH49" s="7">
        <f t="shared" si="31"/>
        <v>0</v>
      </c>
      <c r="AI49" s="11" t="str">
        <f t="shared" si="32"/>
        <v>No</v>
      </c>
      <c r="AK49" s="4" t="s">
        <v>172</v>
      </c>
      <c r="AL49" s="12"/>
      <c r="AM49" s="12"/>
      <c r="AN49" s="3"/>
      <c r="AO49" s="3"/>
      <c r="AP49" s="3"/>
      <c r="AQ49" s="3"/>
      <c r="AR49" s="3"/>
      <c r="AS49" s="3"/>
      <c r="AT49" s="3"/>
      <c r="AU49" s="3"/>
      <c r="AV49" s="3"/>
      <c r="AW49" s="3"/>
      <c r="AX49" s="3"/>
      <c r="AY49" s="3"/>
      <c r="BA49" s="4" t="s">
        <v>172</v>
      </c>
      <c r="BB49" s="12"/>
      <c r="BC49" s="3" t="s">
        <v>239</v>
      </c>
      <c r="BD49" s="3" t="s">
        <v>239</v>
      </c>
      <c r="BE49" s="3" t="s">
        <v>239</v>
      </c>
      <c r="BF49" s="3" t="s">
        <v>239</v>
      </c>
      <c r="BG49" s="3" t="s">
        <v>239</v>
      </c>
      <c r="BH49" s="3" t="s">
        <v>239</v>
      </c>
      <c r="BI49" s="3" t="s">
        <v>239</v>
      </c>
      <c r="BJ49" s="3" t="s">
        <v>239</v>
      </c>
      <c r="BK49" s="3" t="s">
        <v>239</v>
      </c>
      <c r="BL49" s="3" t="s">
        <v>239</v>
      </c>
      <c r="BM49" s="3" t="s">
        <v>239</v>
      </c>
      <c r="BN49" s="3"/>
      <c r="BO49" s="4"/>
      <c r="BP49" s="4" t="s">
        <v>172</v>
      </c>
      <c r="BQ49" s="9" t="s">
        <v>239</v>
      </c>
      <c r="BR49" s="9" t="s">
        <v>239</v>
      </c>
      <c r="BS49" s="9" t="s">
        <v>239</v>
      </c>
      <c r="BT49" s="9" t="s">
        <v>239</v>
      </c>
      <c r="BU49" s="9" t="s">
        <v>239</v>
      </c>
      <c r="BV49" s="9" t="s">
        <v>239</v>
      </c>
      <c r="BW49" s="9" t="s">
        <v>239</v>
      </c>
      <c r="BX49" s="9" t="s">
        <v>239</v>
      </c>
      <c r="BY49" s="9" t="s">
        <v>239</v>
      </c>
      <c r="BZ49" s="9" t="s">
        <v>239</v>
      </c>
      <c r="CA49" s="9" t="s">
        <v>239</v>
      </c>
      <c r="CB49" s="9" t="s">
        <v>239</v>
      </c>
      <c r="CC49" s="9"/>
      <c r="CD49" s="7">
        <f t="shared" si="66"/>
        <v>0</v>
      </c>
      <c r="CE49" s="10" t="s">
        <v>224</v>
      </c>
      <c r="CF49" s="7">
        <f t="shared" si="62"/>
        <v>0</v>
      </c>
      <c r="CG49" s="11" t="s">
        <v>224</v>
      </c>
    </row>
    <row r="50" spans="1:85" ht="16" customHeight="1" x14ac:dyDescent="0.2">
      <c r="A50" s="3" t="s">
        <v>59</v>
      </c>
      <c r="B50" s="4" t="s">
        <v>165</v>
      </c>
      <c r="C50" s="3">
        <v>397</v>
      </c>
      <c r="D50" s="3">
        <v>397</v>
      </c>
      <c r="E50" s="3">
        <f t="shared" si="63"/>
        <v>0</v>
      </c>
      <c r="F50" s="3">
        <v>0</v>
      </c>
      <c r="G50" s="3">
        <v>0</v>
      </c>
      <c r="H50" s="3">
        <v>0</v>
      </c>
      <c r="I50" s="3">
        <v>0</v>
      </c>
      <c r="J50" s="3">
        <v>0</v>
      </c>
      <c r="K50" s="3">
        <v>0</v>
      </c>
      <c r="L50" s="3">
        <v>0</v>
      </c>
      <c r="M50" s="3">
        <v>0</v>
      </c>
      <c r="N50" s="3">
        <v>0</v>
      </c>
      <c r="O50" s="3">
        <v>0</v>
      </c>
      <c r="P50" s="3">
        <v>0</v>
      </c>
      <c r="Q50" s="3">
        <v>0</v>
      </c>
      <c r="S50" s="8">
        <f t="shared" si="29"/>
        <v>0</v>
      </c>
      <c r="T50" s="9">
        <f t="shared" si="73"/>
        <v>0</v>
      </c>
      <c r="U50" s="9">
        <f t="shared" si="74"/>
        <v>0</v>
      </c>
      <c r="V50" s="9">
        <f t="shared" si="75"/>
        <v>0</v>
      </c>
      <c r="W50" s="9">
        <f t="shared" si="76"/>
        <v>0</v>
      </c>
      <c r="X50" s="9">
        <f t="shared" si="77"/>
        <v>0</v>
      </c>
      <c r="Y50" s="9">
        <f t="shared" si="78"/>
        <v>0</v>
      </c>
      <c r="Z50" s="9">
        <f t="shared" si="79"/>
        <v>0</v>
      </c>
      <c r="AA50" s="9">
        <f t="shared" si="80"/>
        <v>0</v>
      </c>
      <c r="AB50" s="9">
        <f t="shared" si="81"/>
        <v>0</v>
      </c>
      <c r="AC50" s="9">
        <f t="shared" si="82"/>
        <v>0</v>
      </c>
      <c r="AD50" s="9">
        <f t="shared" si="83"/>
        <v>0</v>
      </c>
      <c r="AE50" s="9">
        <f t="shared" si="84"/>
        <v>0</v>
      </c>
      <c r="AF50" s="7">
        <f t="shared" si="30"/>
        <v>0</v>
      </c>
      <c r="AG50" s="10" t="s">
        <v>224</v>
      </c>
      <c r="AH50" s="7">
        <f t="shared" si="31"/>
        <v>0</v>
      </c>
      <c r="AI50" s="11" t="str">
        <f t="shared" si="32"/>
        <v>No</v>
      </c>
      <c r="AK50" s="4" t="s">
        <v>173</v>
      </c>
      <c r="AL50" s="12">
        <f t="shared" ref="AL50:AL96" si="94">SUMIF($B$3:$B$113,AK50,D$3:D$113)</f>
        <v>577</v>
      </c>
      <c r="AM50" s="12">
        <f t="shared" si="33"/>
        <v>577</v>
      </c>
      <c r="AN50" s="3">
        <f t="shared" si="34"/>
        <v>577</v>
      </c>
      <c r="AO50" s="3">
        <f t="shared" si="35"/>
        <v>577</v>
      </c>
      <c r="AP50" s="3">
        <f t="shared" si="85"/>
        <v>577</v>
      </c>
      <c r="AQ50" s="3">
        <f t="shared" si="86"/>
        <v>577</v>
      </c>
      <c r="AR50" s="3">
        <f t="shared" si="87"/>
        <v>577</v>
      </c>
      <c r="AS50" s="3">
        <f t="shared" si="87"/>
        <v>577</v>
      </c>
      <c r="AT50" s="3">
        <f t="shared" si="87"/>
        <v>577</v>
      </c>
      <c r="AU50" s="3">
        <f t="shared" si="41"/>
        <v>577</v>
      </c>
      <c r="AV50" s="3">
        <f t="shared" si="42"/>
        <v>577</v>
      </c>
      <c r="AW50" s="3">
        <f t="shared" si="43"/>
        <v>577</v>
      </c>
      <c r="AX50" s="3">
        <f t="shared" si="44"/>
        <v>577</v>
      </c>
      <c r="AY50" s="3"/>
      <c r="BA50" s="4" t="s">
        <v>173</v>
      </c>
      <c r="BB50" s="12">
        <f t="shared" si="64"/>
        <v>252.54545454545453</v>
      </c>
      <c r="BC50" s="3">
        <f t="shared" si="72"/>
        <v>280</v>
      </c>
      <c r="BD50" s="3">
        <f t="shared" ref="BD50:BD96" si="95">SUMIFS(G$3:G$113,$B$3:$B$113,$BA50,G$3:G$113,"&lt;&gt;")</f>
        <v>287</v>
      </c>
      <c r="BE50" s="3">
        <f t="shared" ref="BE50:BE96" si="96">SUMIFS(H$3:H$113,$B$3:$B$113,$BA50,H$3:H$113,"&lt;&gt;")</f>
        <v>293</v>
      </c>
      <c r="BF50" s="3">
        <f t="shared" ref="BF50:BF96" si="97">SUMIFS(I$3:I$113,$B$3:$B$113,$BA50,I$3:I$113,"&lt;&gt;")</f>
        <v>242</v>
      </c>
      <c r="BG50" s="3">
        <f t="shared" ref="BG50:BG96" si="98">SUMIFS(J$3:J$113,$B$3:$B$113,$BA50,J$3:J$113,"&lt;&gt;")</f>
        <v>230</v>
      </c>
      <c r="BH50" s="3">
        <f t="shared" si="46"/>
        <v>221</v>
      </c>
      <c r="BI50" s="3">
        <f t="shared" si="47"/>
        <v>207</v>
      </c>
      <c r="BJ50" s="3">
        <f t="shared" si="48"/>
        <v>240</v>
      </c>
      <c r="BK50" s="3">
        <f t="shared" si="49"/>
        <v>250</v>
      </c>
      <c r="BL50" s="3">
        <f t="shared" si="50"/>
        <v>260</v>
      </c>
      <c r="BM50" s="3">
        <f t="shared" si="51"/>
        <v>268</v>
      </c>
      <c r="BN50" s="3"/>
      <c r="BO50" s="4"/>
      <c r="BP50" s="4" t="s">
        <v>173</v>
      </c>
      <c r="BQ50" s="9">
        <f t="shared" si="88"/>
        <v>0.43768709626595237</v>
      </c>
      <c r="BR50" s="9">
        <f t="shared" si="89"/>
        <v>0.48526863084922012</v>
      </c>
      <c r="BS50" s="9">
        <f t="shared" si="90"/>
        <v>0.49740034662045063</v>
      </c>
      <c r="BT50" s="9">
        <f t="shared" si="91"/>
        <v>0.50779896013864823</v>
      </c>
      <c r="BU50" s="9">
        <f t="shared" si="92"/>
        <v>0.41941074523396882</v>
      </c>
      <c r="BV50" s="9">
        <f t="shared" si="93"/>
        <v>0.39861351819757368</v>
      </c>
      <c r="BW50" s="9">
        <f t="shared" si="93"/>
        <v>0.38301559792027728</v>
      </c>
      <c r="BX50" s="9">
        <f t="shared" si="93"/>
        <v>0.35875216637781632</v>
      </c>
      <c r="BY50" s="9">
        <f t="shared" si="58"/>
        <v>0.41594454072790293</v>
      </c>
      <c r="BZ50" s="9">
        <f t="shared" si="59"/>
        <v>0.43327556325823224</v>
      </c>
      <c r="CA50" s="9">
        <f t="shared" si="60"/>
        <v>0.4506065857885615</v>
      </c>
      <c r="CB50" s="9">
        <f t="shared" si="61"/>
        <v>0.46447140381282498</v>
      </c>
      <c r="CC50" s="9"/>
      <c r="CD50" s="7">
        <f t="shared" si="66"/>
        <v>0</v>
      </c>
      <c r="CE50" s="10" t="s">
        <v>223</v>
      </c>
      <c r="CF50" s="7">
        <f t="shared" si="62"/>
        <v>0</v>
      </c>
      <c r="CG50" s="11" t="s">
        <v>223</v>
      </c>
    </row>
    <row r="51" spans="1:85" ht="16" customHeight="1" x14ac:dyDescent="0.2">
      <c r="A51" s="3" t="s">
        <v>60</v>
      </c>
      <c r="B51" s="4" t="s">
        <v>166</v>
      </c>
      <c r="C51" s="3">
        <v>85</v>
      </c>
      <c r="D51" s="3">
        <v>85</v>
      </c>
      <c r="E51" s="3">
        <f t="shared" si="63"/>
        <v>63.2</v>
      </c>
      <c r="F51" s="3">
        <v>72</v>
      </c>
      <c r="G51" s="3">
        <v>82</v>
      </c>
      <c r="H51" s="3">
        <v>64</v>
      </c>
      <c r="I51" s="3">
        <v>50</v>
      </c>
      <c r="J51" s="3">
        <v>48</v>
      </c>
      <c r="K51" s="3">
        <v>57</v>
      </c>
      <c r="L51" s="3">
        <v>56</v>
      </c>
      <c r="M51" s="3">
        <v>59</v>
      </c>
      <c r="N51" s="3">
        <v>79</v>
      </c>
      <c r="O51" s="3">
        <v>83</v>
      </c>
      <c r="P51" s="3">
        <v>71</v>
      </c>
      <c r="Q51" s="3"/>
      <c r="S51" s="8">
        <f t="shared" si="29"/>
        <v>0.77112299465240663</v>
      </c>
      <c r="T51" s="9">
        <f t="shared" si="73"/>
        <v>0.84705882352941175</v>
      </c>
      <c r="U51" s="9">
        <f t="shared" si="74"/>
        <v>0.96470588235294119</v>
      </c>
      <c r="V51" s="9">
        <f t="shared" si="75"/>
        <v>0.75294117647058822</v>
      </c>
      <c r="W51" s="9">
        <f t="shared" si="76"/>
        <v>0.58823529411764708</v>
      </c>
      <c r="X51" s="9">
        <f t="shared" si="77"/>
        <v>0.56470588235294117</v>
      </c>
      <c r="Y51" s="9">
        <f t="shared" si="78"/>
        <v>0.6705882352941176</v>
      </c>
      <c r="Z51" s="9">
        <f t="shared" si="79"/>
        <v>0.6588235294117647</v>
      </c>
      <c r="AA51" s="9">
        <f t="shared" si="80"/>
        <v>0.69411764705882351</v>
      </c>
      <c r="AB51" s="9">
        <f t="shared" si="81"/>
        <v>0.92941176470588238</v>
      </c>
      <c r="AC51" s="9">
        <f t="shared" si="82"/>
        <v>0.97647058823529409</v>
      </c>
      <c r="AD51" s="9">
        <f t="shared" si="83"/>
        <v>0.83529411764705885</v>
      </c>
      <c r="AE51" s="9" t="str">
        <f t="shared" si="84"/>
        <v/>
      </c>
      <c r="AF51" s="7">
        <f t="shared" si="30"/>
        <v>0</v>
      </c>
      <c r="AG51" s="10" t="s">
        <v>223</v>
      </c>
      <c r="AH51" s="7">
        <f t="shared" si="31"/>
        <v>3</v>
      </c>
      <c r="AI51" s="11" t="str">
        <f t="shared" si="32"/>
        <v>Yes</v>
      </c>
      <c r="AK51" s="4" t="s">
        <v>174</v>
      </c>
      <c r="AL51" s="12">
        <f t="shared" si="94"/>
        <v>67</v>
      </c>
      <c r="AM51" s="12">
        <f t="shared" si="33"/>
        <v>67</v>
      </c>
      <c r="AN51" s="3">
        <f t="shared" si="34"/>
        <v>67</v>
      </c>
      <c r="AO51" s="3">
        <f t="shared" si="35"/>
        <v>67</v>
      </c>
      <c r="AP51" s="3">
        <f t="shared" si="85"/>
        <v>67</v>
      </c>
      <c r="AQ51" s="3">
        <f t="shared" si="86"/>
        <v>67</v>
      </c>
      <c r="AR51" s="3">
        <f t="shared" si="87"/>
        <v>67</v>
      </c>
      <c r="AS51" s="3">
        <f t="shared" si="87"/>
        <v>67</v>
      </c>
      <c r="AT51" s="3">
        <f t="shared" si="87"/>
        <v>67</v>
      </c>
      <c r="AU51" s="3">
        <f t="shared" si="41"/>
        <v>67</v>
      </c>
      <c r="AV51" s="3">
        <f t="shared" si="42"/>
        <v>67</v>
      </c>
      <c r="AW51" s="3">
        <f t="shared" si="43"/>
        <v>67</v>
      </c>
      <c r="AX51" s="3">
        <f t="shared" si="44"/>
        <v>67</v>
      </c>
      <c r="AY51" s="3"/>
      <c r="BA51" s="4" t="s">
        <v>174</v>
      </c>
      <c r="BB51" s="12">
        <f t="shared" si="64"/>
        <v>51.454545454545453</v>
      </c>
      <c r="BC51" s="3">
        <f t="shared" si="72"/>
        <v>57</v>
      </c>
      <c r="BD51" s="3">
        <f t="shared" si="95"/>
        <v>66</v>
      </c>
      <c r="BE51" s="3">
        <f t="shared" si="96"/>
        <v>57</v>
      </c>
      <c r="BF51" s="3">
        <f t="shared" si="97"/>
        <v>31</v>
      </c>
      <c r="BG51" s="3">
        <f t="shared" si="98"/>
        <v>36</v>
      </c>
      <c r="BH51" s="3">
        <f t="shared" si="46"/>
        <v>45</v>
      </c>
      <c r="BI51" s="3">
        <f t="shared" si="47"/>
        <v>51</v>
      </c>
      <c r="BJ51" s="3">
        <f t="shared" si="48"/>
        <v>51</v>
      </c>
      <c r="BK51" s="3">
        <f t="shared" si="49"/>
        <v>62</v>
      </c>
      <c r="BL51" s="3">
        <f t="shared" si="50"/>
        <v>60</v>
      </c>
      <c r="BM51" s="3">
        <f t="shared" si="51"/>
        <v>50</v>
      </c>
      <c r="BN51" s="3"/>
      <c r="BO51" s="4"/>
      <c r="BP51" s="4" t="s">
        <v>174</v>
      </c>
      <c r="BQ51" s="9">
        <f t="shared" si="88"/>
        <v>0.76797829036635001</v>
      </c>
      <c r="BR51" s="9">
        <f t="shared" si="89"/>
        <v>0.85074626865671643</v>
      </c>
      <c r="BS51" s="9">
        <f t="shared" si="90"/>
        <v>0.9850746268656716</v>
      </c>
      <c r="BT51" s="9">
        <f t="shared" si="91"/>
        <v>0.85074626865671643</v>
      </c>
      <c r="BU51" s="9">
        <f t="shared" si="92"/>
        <v>0.46268656716417911</v>
      </c>
      <c r="BV51" s="9">
        <f t="shared" si="93"/>
        <v>0.53731343283582089</v>
      </c>
      <c r="BW51" s="9">
        <f t="shared" si="93"/>
        <v>0.67164179104477617</v>
      </c>
      <c r="BX51" s="9">
        <f t="shared" si="93"/>
        <v>0.76119402985074625</v>
      </c>
      <c r="BY51" s="9">
        <f t="shared" si="58"/>
        <v>0.76119402985074625</v>
      </c>
      <c r="BZ51" s="9">
        <f t="shared" si="59"/>
        <v>0.92537313432835822</v>
      </c>
      <c r="CA51" s="9">
        <f t="shared" si="60"/>
        <v>0.89552238805970152</v>
      </c>
      <c r="CB51" s="9">
        <f t="shared" si="61"/>
        <v>0.74626865671641796</v>
      </c>
      <c r="CC51" s="9"/>
      <c r="CD51" s="7">
        <f t="shared" si="66"/>
        <v>0</v>
      </c>
      <c r="CE51" s="10" t="s">
        <v>224</v>
      </c>
      <c r="CF51" s="7">
        <f t="shared" si="62"/>
        <v>2</v>
      </c>
      <c r="CG51" s="11" t="s">
        <v>223</v>
      </c>
    </row>
    <row r="52" spans="1:85" ht="16" customHeight="1" x14ac:dyDescent="0.2">
      <c r="A52" s="3" t="s">
        <v>61</v>
      </c>
      <c r="B52" s="4" t="s">
        <v>167</v>
      </c>
      <c r="C52" s="3">
        <v>324</v>
      </c>
      <c r="D52" s="3">
        <v>324</v>
      </c>
      <c r="E52" s="3">
        <f t="shared" si="63"/>
        <v>243.6</v>
      </c>
      <c r="F52" s="3">
        <v>237</v>
      </c>
      <c r="G52" s="3">
        <v>255</v>
      </c>
      <c r="H52" s="3">
        <v>250</v>
      </c>
      <c r="I52" s="3">
        <v>225</v>
      </c>
      <c r="J52" s="3">
        <v>251</v>
      </c>
      <c r="K52" s="3">
        <v>240</v>
      </c>
      <c r="L52" s="3">
        <v>242</v>
      </c>
      <c r="M52" s="3">
        <v>237</v>
      </c>
      <c r="N52" s="3">
        <v>237</v>
      </c>
      <c r="O52" s="3">
        <v>247</v>
      </c>
      <c r="P52" s="3">
        <v>264</v>
      </c>
      <c r="Q52" s="3"/>
      <c r="S52" s="8">
        <f t="shared" si="29"/>
        <v>0.75336700336700346</v>
      </c>
      <c r="T52" s="9">
        <f t="shared" si="73"/>
        <v>0.73148148148148151</v>
      </c>
      <c r="U52" s="9">
        <f t="shared" si="74"/>
        <v>0.78703703703703709</v>
      </c>
      <c r="V52" s="9">
        <f t="shared" si="75"/>
        <v>0.77160493827160492</v>
      </c>
      <c r="W52" s="9">
        <f t="shared" si="76"/>
        <v>0.69444444444444442</v>
      </c>
      <c r="X52" s="9">
        <f t="shared" si="77"/>
        <v>0.77469135802469136</v>
      </c>
      <c r="Y52" s="9">
        <f t="shared" si="78"/>
        <v>0.7407407407407407</v>
      </c>
      <c r="Z52" s="9">
        <f t="shared" si="79"/>
        <v>0.74691358024691357</v>
      </c>
      <c r="AA52" s="9">
        <f t="shared" si="80"/>
        <v>0.73148148148148151</v>
      </c>
      <c r="AB52" s="9">
        <f t="shared" si="81"/>
        <v>0.73148148148148151</v>
      </c>
      <c r="AC52" s="9">
        <f t="shared" si="82"/>
        <v>0.76234567901234573</v>
      </c>
      <c r="AD52" s="9">
        <f t="shared" si="83"/>
        <v>0.81481481481481477</v>
      </c>
      <c r="AE52" s="9" t="str">
        <f t="shared" si="84"/>
        <v/>
      </c>
      <c r="AF52" s="7">
        <f t="shared" si="30"/>
        <v>0</v>
      </c>
      <c r="AG52" s="10" t="s">
        <v>224</v>
      </c>
      <c r="AH52" s="7">
        <f t="shared" si="31"/>
        <v>0</v>
      </c>
      <c r="AI52" s="11" t="str">
        <f t="shared" si="32"/>
        <v>No</v>
      </c>
      <c r="AK52" s="4" t="s">
        <v>175</v>
      </c>
      <c r="AL52" s="12">
        <f t="shared" si="94"/>
        <v>191</v>
      </c>
      <c r="AM52" s="12">
        <f t="shared" si="33"/>
        <v>191</v>
      </c>
      <c r="AN52" s="3">
        <f t="shared" si="34"/>
        <v>191</v>
      </c>
      <c r="AO52" s="3">
        <f t="shared" si="35"/>
        <v>191</v>
      </c>
      <c r="AP52" s="3">
        <f t="shared" si="85"/>
        <v>191</v>
      </c>
      <c r="AQ52" s="3">
        <f t="shared" si="86"/>
        <v>191</v>
      </c>
      <c r="AR52" s="3">
        <f t="shared" si="87"/>
        <v>191</v>
      </c>
      <c r="AS52" s="3">
        <f t="shared" si="87"/>
        <v>191</v>
      </c>
      <c r="AT52" s="3">
        <f t="shared" si="87"/>
        <v>191</v>
      </c>
      <c r="AU52" s="3">
        <f t="shared" si="41"/>
        <v>191</v>
      </c>
      <c r="AV52" s="3">
        <f t="shared" si="42"/>
        <v>191</v>
      </c>
      <c r="AW52" s="3">
        <f t="shared" si="43"/>
        <v>191</v>
      </c>
      <c r="AX52" s="3">
        <f t="shared" si="44"/>
        <v>191</v>
      </c>
      <c r="AY52" s="3"/>
      <c r="BA52" s="4" t="s">
        <v>175</v>
      </c>
      <c r="BB52" s="12">
        <f t="shared" si="64"/>
        <v>252.09090909090909</v>
      </c>
      <c r="BC52" s="3">
        <f t="shared" si="72"/>
        <v>285</v>
      </c>
      <c r="BD52" s="3">
        <f t="shared" si="95"/>
        <v>309</v>
      </c>
      <c r="BE52" s="3">
        <f t="shared" si="96"/>
        <v>271</v>
      </c>
      <c r="BF52" s="3">
        <f t="shared" si="97"/>
        <v>193</v>
      </c>
      <c r="BG52" s="3">
        <f t="shared" si="98"/>
        <v>224</v>
      </c>
      <c r="BH52" s="3">
        <f t="shared" si="46"/>
        <v>226</v>
      </c>
      <c r="BI52" s="3">
        <f t="shared" si="47"/>
        <v>218</v>
      </c>
      <c r="BJ52" s="3">
        <f t="shared" si="48"/>
        <v>257</v>
      </c>
      <c r="BK52" s="3">
        <f t="shared" si="49"/>
        <v>270</v>
      </c>
      <c r="BL52" s="3">
        <f t="shared" si="50"/>
        <v>275</v>
      </c>
      <c r="BM52" s="3">
        <f t="shared" si="51"/>
        <v>245</v>
      </c>
      <c r="BN52" s="3"/>
      <c r="BO52" s="4"/>
      <c r="BP52" s="4" t="s">
        <v>175</v>
      </c>
      <c r="BQ52" s="9">
        <f t="shared" si="88"/>
        <v>1.3198476915754402</v>
      </c>
      <c r="BR52" s="9">
        <f t="shared" si="89"/>
        <v>1.4921465968586387</v>
      </c>
      <c r="BS52" s="9">
        <f t="shared" si="90"/>
        <v>1.6178010471204189</v>
      </c>
      <c r="BT52" s="9">
        <f t="shared" si="91"/>
        <v>1.418848167539267</v>
      </c>
      <c r="BU52" s="9">
        <f t="shared" si="92"/>
        <v>1.0104712041884816</v>
      </c>
      <c r="BV52" s="9">
        <f t="shared" si="93"/>
        <v>1.1727748691099475</v>
      </c>
      <c r="BW52" s="9">
        <f t="shared" si="93"/>
        <v>1.1832460732984293</v>
      </c>
      <c r="BX52" s="9">
        <f t="shared" si="93"/>
        <v>1.1413612565445026</v>
      </c>
      <c r="BY52" s="9">
        <f t="shared" si="58"/>
        <v>1.3455497382198953</v>
      </c>
      <c r="BZ52" s="9">
        <f t="shared" si="59"/>
        <v>1.4136125654450262</v>
      </c>
      <c r="CA52" s="9">
        <f t="shared" si="60"/>
        <v>1.4397905759162304</v>
      </c>
      <c r="CB52" s="9">
        <f t="shared" si="61"/>
        <v>1.2827225130890052</v>
      </c>
      <c r="CC52" s="9"/>
      <c r="CD52" s="7">
        <f t="shared" si="66"/>
        <v>11</v>
      </c>
      <c r="CE52" s="10" t="s">
        <v>223</v>
      </c>
      <c r="CF52" s="7">
        <f t="shared" si="62"/>
        <v>11</v>
      </c>
      <c r="CG52" s="11" t="s">
        <v>223</v>
      </c>
    </row>
    <row r="53" spans="1:85" ht="16" customHeight="1" x14ac:dyDescent="0.2">
      <c r="A53" s="3" t="s">
        <v>62</v>
      </c>
      <c r="B53" s="4" t="s">
        <v>168</v>
      </c>
      <c r="C53" s="3">
        <v>110</v>
      </c>
      <c r="D53" s="3">
        <v>109</v>
      </c>
      <c r="E53" s="3">
        <f t="shared" si="63"/>
        <v>106.8</v>
      </c>
      <c r="F53" s="3">
        <v>125</v>
      </c>
      <c r="G53" s="3">
        <v>119</v>
      </c>
      <c r="H53" s="3">
        <v>106</v>
      </c>
      <c r="I53" s="3">
        <v>88</v>
      </c>
      <c r="J53" s="3">
        <v>96</v>
      </c>
      <c r="K53" s="3">
        <v>108</v>
      </c>
      <c r="L53" s="3">
        <v>108</v>
      </c>
      <c r="M53" s="3">
        <v>96</v>
      </c>
      <c r="N53" s="3">
        <v>103</v>
      </c>
      <c r="O53" s="3">
        <v>102</v>
      </c>
      <c r="P53" s="3">
        <v>110</v>
      </c>
      <c r="Q53" s="3">
        <v>101</v>
      </c>
      <c r="S53" s="8">
        <f t="shared" si="29"/>
        <v>0.96483180428134563</v>
      </c>
      <c r="T53" s="9">
        <f t="shared" si="73"/>
        <v>1.1467889908256881</v>
      </c>
      <c r="U53" s="9">
        <f t="shared" si="74"/>
        <v>1.0917431192660549</v>
      </c>
      <c r="V53" s="9">
        <f t="shared" si="75"/>
        <v>0.97247706422018354</v>
      </c>
      <c r="W53" s="9">
        <f t="shared" si="76"/>
        <v>0.80733944954128445</v>
      </c>
      <c r="X53" s="9">
        <f t="shared" si="77"/>
        <v>0.88073394495412849</v>
      </c>
      <c r="Y53" s="9">
        <f t="shared" si="78"/>
        <v>0.99082568807339455</v>
      </c>
      <c r="Z53" s="9">
        <f t="shared" si="79"/>
        <v>0.99082568807339455</v>
      </c>
      <c r="AA53" s="9">
        <f t="shared" si="80"/>
        <v>0.88073394495412849</v>
      </c>
      <c r="AB53" s="9">
        <f t="shared" si="81"/>
        <v>0.94495412844036697</v>
      </c>
      <c r="AC53" s="9">
        <f t="shared" si="82"/>
        <v>0.93577981651376152</v>
      </c>
      <c r="AD53" s="9">
        <f t="shared" si="83"/>
        <v>1.0091743119266054</v>
      </c>
      <c r="AE53" s="9">
        <f t="shared" si="84"/>
        <v>0.92660550458715596</v>
      </c>
      <c r="AF53" s="7">
        <f t="shared" si="30"/>
        <v>3</v>
      </c>
      <c r="AG53" s="10" t="s">
        <v>223</v>
      </c>
      <c r="AH53" s="7">
        <f t="shared" si="31"/>
        <v>9</v>
      </c>
      <c r="AI53" s="11" t="str">
        <f t="shared" si="32"/>
        <v>Yes</v>
      </c>
      <c r="AK53" s="4" t="s">
        <v>176</v>
      </c>
      <c r="AL53" s="12">
        <f t="shared" si="94"/>
        <v>21</v>
      </c>
      <c r="AM53" s="12">
        <f t="shared" si="33"/>
        <v>21</v>
      </c>
      <c r="AN53" s="3">
        <f t="shared" si="34"/>
        <v>21</v>
      </c>
      <c r="AO53" s="3">
        <f t="shared" si="35"/>
        <v>21</v>
      </c>
      <c r="AP53" s="3">
        <f t="shared" si="85"/>
        <v>21</v>
      </c>
      <c r="AQ53" s="3">
        <f t="shared" si="86"/>
        <v>21</v>
      </c>
      <c r="AR53" s="3">
        <f t="shared" si="87"/>
        <v>21</v>
      </c>
      <c r="AS53" s="3">
        <f t="shared" si="87"/>
        <v>21</v>
      </c>
      <c r="AT53" s="3">
        <f t="shared" si="87"/>
        <v>21</v>
      </c>
      <c r="AU53" s="3">
        <f t="shared" si="41"/>
        <v>21</v>
      </c>
      <c r="AV53" s="3">
        <f t="shared" si="42"/>
        <v>21</v>
      </c>
      <c r="AW53" s="3">
        <f t="shared" si="43"/>
        <v>21</v>
      </c>
      <c r="AX53" s="3">
        <f t="shared" si="44"/>
        <v>21</v>
      </c>
      <c r="AY53" s="3"/>
      <c r="BA53" s="4" t="s">
        <v>176</v>
      </c>
      <c r="BB53" s="12">
        <f t="shared" si="64"/>
        <v>13.454545454545455</v>
      </c>
      <c r="BC53" s="3">
        <f t="shared" si="72"/>
        <v>14</v>
      </c>
      <c r="BD53" s="3">
        <f t="shared" si="95"/>
        <v>19</v>
      </c>
      <c r="BE53" s="3">
        <f t="shared" si="96"/>
        <v>14</v>
      </c>
      <c r="BF53" s="3">
        <f t="shared" si="97"/>
        <v>10</v>
      </c>
      <c r="BG53" s="3">
        <f t="shared" si="98"/>
        <v>13</v>
      </c>
      <c r="BH53" s="3">
        <f t="shared" si="46"/>
        <v>12</v>
      </c>
      <c r="BI53" s="3">
        <f t="shared" si="47"/>
        <v>12</v>
      </c>
      <c r="BJ53" s="3">
        <f t="shared" si="48"/>
        <v>15</v>
      </c>
      <c r="BK53" s="3">
        <f t="shared" si="49"/>
        <v>14</v>
      </c>
      <c r="BL53" s="3">
        <f t="shared" si="50"/>
        <v>13</v>
      </c>
      <c r="BM53" s="3">
        <f t="shared" si="51"/>
        <v>12</v>
      </c>
      <c r="BN53" s="3"/>
      <c r="BO53" s="4"/>
      <c r="BP53" s="4" t="s">
        <v>176</v>
      </c>
      <c r="BQ53" s="9">
        <f t="shared" si="88"/>
        <v>0.64069264069264076</v>
      </c>
      <c r="BR53" s="9">
        <f t="shared" si="89"/>
        <v>0.66666666666666663</v>
      </c>
      <c r="BS53" s="9">
        <f t="shared" si="90"/>
        <v>0.90476190476190477</v>
      </c>
      <c r="BT53" s="9">
        <f t="shared" si="91"/>
        <v>0.66666666666666663</v>
      </c>
      <c r="BU53" s="9">
        <f t="shared" si="92"/>
        <v>0.47619047619047616</v>
      </c>
      <c r="BV53" s="9">
        <f t="shared" si="93"/>
        <v>0.61904761904761907</v>
      </c>
      <c r="BW53" s="9">
        <f t="shared" si="93"/>
        <v>0.5714285714285714</v>
      </c>
      <c r="BX53" s="9">
        <f t="shared" si="93"/>
        <v>0.5714285714285714</v>
      </c>
      <c r="BY53" s="9">
        <f t="shared" si="58"/>
        <v>0.7142857142857143</v>
      </c>
      <c r="BZ53" s="9">
        <f t="shared" si="59"/>
        <v>0.66666666666666663</v>
      </c>
      <c r="CA53" s="9">
        <f t="shared" si="60"/>
        <v>0.61904761904761907</v>
      </c>
      <c r="CB53" s="9">
        <f t="shared" si="61"/>
        <v>0.5714285714285714</v>
      </c>
      <c r="CC53" s="9"/>
      <c r="CD53" s="7">
        <f t="shared" si="66"/>
        <v>0</v>
      </c>
      <c r="CE53" s="10" t="s">
        <v>223</v>
      </c>
      <c r="CF53" s="7">
        <f t="shared" si="62"/>
        <v>1</v>
      </c>
      <c r="CG53" s="11" t="s">
        <v>223</v>
      </c>
    </row>
    <row r="54" spans="1:85" ht="16" customHeight="1" x14ac:dyDescent="0.2">
      <c r="A54" s="3" t="s">
        <v>63</v>
      </c>
      <c r="B54" s="4" t="s">
        <v>168</v>
      </c>
      <c r="C54" s="3">
        <v>40</v>
      </c>
      <c r="D54" s="3">
        <v>40</v>
      </c>
      <c r="E54" s="3">
        <f t="shared" si="63"/>
        <v>5.4</v>
      </c>
      <c r="F54" s="3">
        <v>10</v>
      </c>
      <c r="G54" s="3">
        <v>17</v>
      </c>
      <c r="H54" s="3">
        <v>0</v>
      </c>
      <c r="I54" s="3">
        <v>0</v>
      </c>
      <c r="J54" s="3">
        <v>0</v>
      </c>
      <c r="K54" s="3">
        <v>0</v>
      </c>
      <c r="L54" s="3">
        <v>0</v>
      </c>
      <c r="M54" s="3">
        <v>0</v>
      </c>
      <c r="N54" s="3">
        <v>0</v>
      </c>
      <c r="O54" s="3">
        <v>0</v>
      </c>
      <c r="P54" s="3">
        <v>0</v>
      </c>
      <c r="Q54" s="3">
        <v>0</v>
      </c>
      <c r="S54" s="8">
        <f t="shared" si="29"/>
        <v>5.6250000000000001E-2</v>
      </c>
      <c r="T54" s="9">
        <f t="shared" si="73"/>
        <v>0.25</v>
      </c>
      <c r="U54" s="9">
        <f t="shared" si="74"/>
        <v>0.42499999999999999</v>
      </c>
      <c r="V54" s="9">
        <f t="shared" si="75"/>
        <v>0</v>
      </c>
      <c r="W54" s="9">
        <f t="shared" si="76"/>
        <v>0</v>
      </c>
      <c r="X54" s="9">
        <f t="shared" si="77"/>
        <v>0</v>
      </c>
      <c r="Y54" s="9">
        <f t="shared" si="78"/>
        <v>0</v>
      </c>
      <c r="Z54" s="9">
        <f t="shared" si="79"/>
        <v>0</v>
      </c>
      <c r="AA54" s="9">
        <f t="shared" si="80"/>
        <v>0</v>
      </c>
      <c r="AB54" s="9">
        <f t="shared" si="81"/>
        <v>0</v>
      </c>
      <c r="AC54" s="9">
        <f t="shared" si="82"/>
        <v>0</v>
      </c>
      <c r="AD54" s="9">
        <f t="shared" si="83"/>
        <v>0</v>
      </c>
      <c r="AE54" s="9">
        <f t="shared" si="84"/>
        <v>0</v>
      </c>
      <c r="AF54" s="7">
        <f t="shared" si="30"/>
        <v>0</v>
      </c>
      <c r="AG54" s="10" t="s">
        <v>224</v>
      </c>
      <c r="AH54" s="7">
        <f t="shared" si="31"/>
        <v>0</v>
      </c>
      <c r="AI54" s="11" t="str">
        <f t="shared" si="32"/>
        <v>No</v>
      </c>
      <c r="AK54" s="4" t="s">
        <v>177</v>
      </c>
      <c r="AL54" s="12">
        <f t="shared" si="94"/>
        <v>126</v>
      </c>
      <c r="AM54" s="12">
        <f t="shared" si="33"/>
        <v>126</v>
      </c>
      <c r="AN54" s="3">
        <f t="shared" si="34"/>
        <v>126</v>
      </c>
      <c r="AO54" s="3">
        <f t="shared" si="35"/>
        <v>126</v>
      </c>
      <c r="AP54" s="3">
        <f t="shared" si="85"/>
        <v>126</v>
      </c>
      <c r="AQ54" s="3">
        <f t="shared" si="86"/>
        <v>126</v>
      </c>
      <c r="AR54" s="3">
        <f t="shared" si="87"/>
        <v>126</v>
      </c>
      <c r="AS54" s="3">
        <f t="shared" si="87"/>
        <v>126</v>
      </c>
      <c r="AT54" s="3">
        <f t="shared" si="87"/>
        <v>126</v>
      </c>
      <c r="AU54" s="3">
        <f t="shared" si="41"/>
        <v>126</v>
      </c>
      <c r="AV54" s="3">
        <f t="shared" si="42"/>
        <v>126</v>
      </c>
      <c r="AW54" s="3">
        <f t="shared" si="43"/>
        <v>126</v>
      </c>
      <c r="AX54" s="3">
        <f t="shared" si="44"/>
        <v>126</v>
      </c>
      <c r="AY54" s="3"/>
      <c r="BA54" s="4" t="s">
        <v>177</v>
      </c>
      <c r="BB54" s="12">
        <f t="shared" si="64"/>
        <v>119.90909090909091</v>
      </c>
      <c r="BC54" s="3">
        <f t="shared" si="72"/>
        <v>127</v>
      </c>
      <c r="BD54" s="3">
        <f t="shared" si="95"/>
        <v>132</v>
      </c>
      <c r="BE54" s="3">
        <f t="shared" si="96"/>
        <v>120</v>
      </c>
      <c r="BF54" s="3">
        <f t="shared" si="97"/>
        <v>95</v>
      </c>
      <c r="BG54" s="3">
        <f t="shared" si="98"/>
        <v>102</v>
      </c>
      <c r="BH54" s="3">
        <f t="shared" si="46"/>
        <v>104</v>
      </c>
      <c r="BI54" s="3">
        <f t="shared" si="47"/>
        <v>129</v>
      </c>
      <c r="BJ54" s="3">
        <f t="shared" si="48"/>
        <v>130</v>
      </c>
      <c r="BK54" s="3">
        <f t="shared" si="49"/>
        <v>126</v>
      </c>
      <c r="BL54" s="3">
        <f t="shared" si="50"/>
        <v>131</v>
      </c>
      <c r="BM54" s="3">
        <f t="shared" si="51"/>
        <v>123</v>
      </c>
      <c r="BN54" s="3"/>
      <c r="BO54" s="4"/>
      <c r="BP54" s="4" t="s">
        <v>177</v>
      </c>
      <c r="BQ54" s="9">
        <f t="shared" si="88"/>
        <v>0.95165945165945165</v>
      </c>
      <c r="BR54" s="9">
        <f t="shared" si="89"/>
        <v>1.0079365079365079</v>
      </c>
      <c r="BS54" s="9">
        <f t="shared" si="90"/>
        <v>1.0476190476190477</v>
      </c>
      <c r="BT54" s="9">
        <f t="shared" si="91"/>
        <v>0.95238095238095233</v>
      </c>
      <c r="BU54" s="9">
        <f t="shared" si="92"/>
        <v>0.75396825396825395</v>
      </c>
      <c r="BV54" s="9">
        <f t="shared" si="93"/>
        <v>0.80952380952380953</v>
      </c>
      <c r="BW54" s="9">
        <f t="shared" si="93"/>
        <v>0.82539682539682535</v>
      </c>
      <c r="BX54" s="9">
        <f t="shared" si="93"/>
        <v>1.0238095238095237</v>
      </c>
      <c r="BY54" s="9">
        <f t="shared" si="58"/>
        <v>1.0317460317460319</v>
      </c>
      <c r="BZ54" s="9">
        <f t="shared" si="59"/>
        <v>1</v>
      </c>
      <c r="CA54" s="9">
        <f t="shared" si="60"/>
        <v>1.0396825396825398</v>
      </c>
      <c r="CB54" s="9">
        <f t="shared" si="61"/>
        <v>0.97619047619047616</v>
      </c>
      <c r="CC54" s="9"/>
      <c r="CD54" s="7">
        <f t="shared" si="66"/>
        <v>5</v>
      </c>
      <c r="CE54" s="10" t="s">
        <v>223</v>
      </c>
      <c r="CF54" s="7">
        <f t="shared" si="62"/>
        <v>8</v>
      </c>
      <c r="CG54" s="11" t="s">
        <v>223</v>
      </c>
    </row>
    <row r="55" spans="1:85" ht="16" customHeight="1" x14ac:dyDescent="0.2">
      <c r="A55" s="3" t="s">
        <v>64</v>
      </c>
      <c r="B55" s="4" t="s">
        <v>169</v>
      </c>
      <c r="C55" s="3">
        <v>222</v>
      </c>
      <c r="D55" s="3">
        <v>222</v>
      </c>
      <c r="E55" s="3">
        <f t="shared" si="63"/>
        <v>168.6</v>
      </c>
      <c r="F55" s="3">
        <v>202</v>
      </c>
      <c r="G55" s="3">
        <v>197</v>
      </c>
      <c r="H55" s="3">
        <v>174</v>
      </c>
      <c r="I55" s="3">
        <v>133</v>
      </c>
      <c r="J55" s="3">
        <v>137</v>
      </c>
      <c r="K55" s="3">
        <v>144</v>
      </c>
      <c r="L55" s="3">
        <v>154</v>
      </c>
      <c r="M55" s="3">
        <v>150</v>
      </c>
      <c r="N55" s="3">
        <v>155</v>
      </c>
      <c r="O55" s="3">
        <v>157</v>
      </c>
      <c r="P55" s="3">
        <v>189</v>
      </c>
      <c r="Q55" s="3"/>
      <c r="S55" s="8">
        <f t="shared" si="29"/>
        <v>0.73382473382473379</v>
      </c>
      <c r="T55" s="9">
        <f t="shared" si="73"/>
        <v>0.90990990990990994</v>
      </c>
      <c r="U55" s="9">
        <f t="shared" si="74"/>
        <v>0.88738738738738743</v>
      </c>
      <c r="V55" s="9">
        <f t="shared" si="75"/>
        <v>0.78378378378378377</v>
      </c>
      <c r="W55" s="9">
        <f t="shared" si="76"/>
        <v>0.59909909909909909</v>
      </c>
      <c r="X55" s="9">
        <f t="shared" si="77"/>
        <v>0.61711711711711714</v>
      </c>
      <c r="Y55" s="9">
        <f t="shared" si="78"/>
        <v>0.64864864864864868</v>
      </c>
      <c r="Z55" s="9">
        <f t="shared" si="79"/>
        <v>0.69369369369369371</v>
      </c>
      <c r="AA55" s="9">
        <f t="shared" si="80"/>
        <v>0.67567567567567566</v>
      </c>
      <c r="AB55" s="9">
        <f t="shared" si="81"/>
        <v>0.69819819819819817</v>
      </c>
      <c r="AC55" s="9">
        <f t="shared" si="82"/>
        <v>0.7072072072072072</v>
      </c>
      <c r="AD55" s="9">
        <f t="shared" si="83"/>
        <v>0.85135135135135132</v>
      </c>
      <c r="AE55" s="9" t="str">
        <f t="shared" si="84"/>
        <v/>
      </c>
      <c r="AF55" s="7">
        <f t="shared" si="30"/>
        <v>0</v>
      </c>
      <c r="AG55" s="10" t="s">
        <v>224</v>
      </c>
      <c r="AH55" s="7">
        <f t="shared" si="31"/>
        <v>1</v>
      </c>
      <c r="AI55" s="11" t="str">
        <f t="shared" si="32"/>
        <v>Yes</v>
      </c>
      <c r="AK55" s="4" t="s">
        <v>178</v>
      </c>
      <c r="AL55" s="12">
        <f t="shared" si="94"/>
        <v>321</v>
      </c>
      <c r="AM55" s="12">
        <f t="shared" si="33"/>
        <v>321</v>
      </c>
      <c r="AN55" s="3">
        <f t="shared" si="34"/>
        <v>321</v>
      </c>
      <c r="AO55" s="3">
        <f t="shared" si="35"/>
        <v>321</v>
      </c>
      <c r="AP55" s="3">
        <f t="shared" si="85"/>
        <v>321</v>
      </c>
      <c r="AQ55" s="3">
        <f t="shared" si="86"/>
        <v>321</v>
      </c>
      <c r="AR55" s="3">
        <f t="shared" si="87"/>
        <v>321</v>
      </c>
      <c r="AS55" s="3">
        <f t="shared" si="87"/>
        <v>321</v>
      </c>
      <c r="AT55" s="3">
        <f t="shared" si="87"/>
        <v>321</v>
      </c>
      <c r="AU55" s="3">
        <f t="shared" si="41"/>
        <v>321</v>
      </c>
      <c r="AV55" s="3">
        <f t="shared" si="42"/>
        <v>321</v>
      </c>
      <c r="AW55" s="3">
        <f t="shared" si="43"/>
        <v>321</v>
      </c>
      <c r="AX55" s="3">
        <f t="shared" si="44"/>
        <v>321</v>
      </c>
      <c r="AY55" s="3"/>
      <c r="BA55" s="4" t="s">
        <v>178</v>
      </c>
      <c r="BB55" s="12">
        <f t="shared" si="64"/>
        <v>193.45454545454547</v>
      </c>
      <c r="BC55" s="3">
        <f t="shared" si="72"/>
        <v>244</v>
      </c>
      <c r="BD55" s="3">
        <f t="shared" si="95"/>
        <v>254</v>
      </c>
      <c r="BE55" s="3">
        <f t="shared" si="96"/>
        <v>230</v>
      </c>
      <c r="BF55" s="3">
        <f t="shared" si="97"/>
        <v>185</v>
      </c>
      <c r="BG55" s="3">
        <f t="shared" si="98"/>
        <v>169</v>
      </c>
      <c r="BH55" s="3">
        <f t="shared" si="46"/>
        <v>175</v>
      </c>
      <c r="BI55" s="3">
        <f t="shared" si="47"/>
        <v>170</v>
      </c>
      <c r="BJ55" s="3">
        <f t="shared" si="48"/>
        <v>167</v>
      </c>
      <c r="BK55" s="3">
        <f t="shared" si="49"/>
        <v>177</v>
      </c>
      <c r="BL55" s="3">
        <f t="shared" si="50"/>
        <v>176</v>
      </c>
      <c r="BM55" s="3">
        <f t="shared" si="51"/>
        <v>181</v>
      </c>
      <c r="BN55" s="3"/>
      <c r="BO55" s="4"/>
      <c r="BP55" s="4" t="s">
        <v>178</v>
      </c>
      <c r="BQ55" s="9">
        <f t="shared" si="88"/>
        <v>0.60266213537241575</v>
      </c>
      <c r="BR55" s="9">
        <f t="shared" si="89"/>
        <v>0.76012461059190028</v>
      </c>
      <c r="BS55" s="9">
        <f t="shared" si="90"/>
        <v>0.79127725856697817</v>
      </c>
      <c r="BT55" s="9">
        <f t="shared" si="91"/>
        <v>0.71651090342679125</v>
      </c>
      <c r="BU55" s="9">
        <f t="shared" si="92"/>
        <v>0.57632398753894076</v>
      </c>
      <c r="BV55" s="9">
        <f t="shared" si="93"/>
        <v>0.52647975077881615</v>
      </c>
      <c r="BW55" s="9">
        <f t="shared" si="93"/>
        <v>0.54517133956386288</v>
      </c>
      <c r="BX55" s="9">
        <f t="shared" si="93"/>
        <v>0.52959501557632394</v>
      </c>
      <c r="BY55" s="9">
        <f t="shared" si="58"/>
        <v>0.52024922118380057</v>
      </c>
      <c r="BZ55" s="9">
        <f t="shared" si="59"/>
        <v>0.55140186915887845</v>
      </c>
      <c r="CA55" s="9">
        <f t="shared" si="60"/>
        <v>0.54828660436137067</v>
      </c>
      <c r="CB55" s="9">
        <f t="shared" si="61"/>
        <v>0.56386292834890961</v>
      </c>
      <c r="CC55" s="9"/>
      <c r="CD55" s="7">
        <f t="shared" si="66"/>
        <v>0</v>
      </c>
      <c r="CE55" s="10" t="s">
        <v>224</v>
      </c>
      <c r="CF55" s="7">
        <f t="shared" si="62"/>
        <v>0</v>
      </c>
      <c r="CG55" s="11" t="s">
        <v>224</v>
      </c>
    </row>
    <row r="56" spans="1:85" ht="16" customHeight="1" x14ac:dyDescent="0.2">
      <c r="A56" s="3" t="s">
        <v>65</v>
      </c>
      <c r="B56" s="4" t="s">
        <v>170</v>
      </c>
      <c r="C56" s="3">
        <v>92</v>
      </c>
      <c r="D56" s="3">
        <v>92</v>
      </c>
      <c r="E56" s="3">
        <f t="shared" si="63"/>
        <v>65.2</v>
      </c>
      <c r="F56" s="3">
        <v>71</v>
      </c>
      <c r="G56" s="3">
        <v>72</v>
      </c>
      <c r="H56" s="3">
        <v>70</v>
      </c>
      <c r="I56" s="3">
        <v>59</v>
      </c>
      <c r="J56" s="3">
        <v>54</v>
      </c>
      <c r="K56" s="3">
        <v>42</v>
      </c>
      <c r="L56" s="3">
        <v>42</v>
      </c>
      <c r="M56" s="3">
        <v>46</v>
      </c>
      <c r="N56" s="3">
        <v>43</v>
      </c>
      <c r="O56" s="3">
        <v>44</v>
      </c>
      <c r="P56" s="3">
        <v>45</v>
      </c>
      <c r="Q56" s="3">
        <v>47</v>
      </c>
      <c r="S56" s="8">
        <f t="shared" si="29"/>
        <v>0.57518115942028991</v>
      </c>
      <c r="T56" s="9">
        <f t="shared" si="73"/>
        <v>0.77173913043478259</v>
      </c>
      <c r="U56" s="9">
        <f t="shared" si="74"/>
        <v>0.78260869565217395</v>
      </c>
      <c r="V56" s="9">
        <f t="shared" si="75"/>
        <v>0.76086956521739135</v>
      </c>
      <c r="W56" s="9">
        <f t="shared" si="76"/>
        <v>0.64130434782608692</v>
      </c>
      <c r="X56" s="9">
        <f t="shared" si="77"/>
        <v>0.58695652173913049</v>
      </c>
      <c r="Y56" s="9">
        <f t="shared" si="78"/>
        <v>0.45652173913043476</v>
      </c>
      <c r="Z56" s="9">
        <f t="shared" si="79"/>
        <v>0.45652173913043476</v>
      </c>
      <c r="AA56" s="9">
        <f t="shared" si="80"/>
        <v>0.5</v>
      </c>
      <c r="AB56" s="9">
        <f t="shared" si="81"/>
        <v>0.46739130434782611</v>
      </c>
      <c r="AC56" s="9">
        <f t="shared" si="82"/>
        <v>0.47826086956521741</v>
      </c>
      <c r="AD56" s="9">
        <f t="shared" si="83"/>
        <v>0.4891304347826087</v>
      </c>
      <c r="AE56" s="9">
        <f t="shared" si="84"/>
        <v>0.51086956521739135</v>
      </c>
      <c r="AF56" s="7">
        <f t="shared" si="30"/>
        <v>0</v>
      </c>
      <c r="AG56" s="10" t="s">
        <v>224</v>
      </c>
      <c r="AH56" s="7">
        <f t="shared" si="31"/>
        <v>0</v>
      </c>
      <c r="AI56" s="11" t="str">
        <f t="shared" si="32"/>
        <v>No</v>
      </c>
      <c r="AK56" s="4" t="s">
        <v>179</v>
      </c>
      <c r="AL56" s="12">
        <f t="shared" si="94"/>
        <v>168</v>
      </c>
      <c r="AM56" s="12">
        <f t="shared" si="33"/>
        <v>168</v>
      </c>
      <c r="AN56" s="3">
        <f t="shared" si="34"/>
        <v>168</v>
      </c>
      <c r="AO56" s="3">
        <f t="shared" si="35"/>
        <v>168</v>
      </c>
      <c r="AP56" s="3">
        <f t="shared" si="85"/>
        <v>168</v>
      </c>
      <c r="AQ56" s="3">
        <f t="shared" si="86"/>
        <v>168</v>
      </c>
      <c r="AR56" s="3">
        <f t="shared" si="87"/>
        <v>168</v>
      </c>
      <c r="AS56" s="3">
        <f t="shared" si="87"/>
        <v>168</v>
      </c>
      <c r="AT56" s="3">
        <f t="shared" si="87"/>
        <v>168</v>
      </c>
      <c r="AU56" s="3">
        <f t="shared" si="41"/>
        <v>168</v>
      </c>
      <c r="AV56" s="3">
        <f t="shared" si="42"/>
        <v>168</v>
      </c>
      <c r="AW56" s="3">
        <f t="shared" si="43"/>
        <v>168</v>
      </c>
      <c r="AX56" s="3">
        <f t="shared" si="44"/>
        <v>168</v>
      </c>
      <c r="AY56" s="3"/>
      <c r="BA56" s="4" t="s">
        <v>179</v>
      </c>
      <c r="BB56" s="12">
        <f t="shared" si="64"/>
        <v>103.81818181818181</v>
      </c>
      <c r="BC56" s="3">
        <f t="shared" si="72"/>
        <v>153</v>
      </c>
      <c r="BD56" s="3">
        <f t="shared" si="95"/>
        <v>167</v>
      </c>
      <c r="BE56" s="3">
        <f t="shared" si="96"/>
        <v>136</v>
      </c>
      <c r="BF56" s="3">
        <f t="shared" si="97"/>
        <v>80</v>
      </c>
      <c r="BG56" s="3">
        <f t="shared" si="98"/>
        <v>79</v>
      </c>
      <c r="BH56" s="3">
        <f t="shared" si="46"/>
        <v>75</v>
      </c>
      <c r="BI56" s="3">
        <f t="shared" si="47"/>
        <v>71</v>
      </c>
      <c r="BJ56" s="3">
        <f t="shared" si="48"/>
        <v>68</v>
      </c>
      <c r="BK56" s="3">
        <f t="shared" si="49"/>
        <v>84</v>
      </c>
      <c r="BL56" s="3">
        <f t="shared" si="50"/>
        <v>105</v>
      </c>
      <c r="BM56" s="3">
        <f t="shared" si="51"/>
        <v>124</v>
      </c>
      <c r="BN56" s="3"/>
      <c r="BO56" s="4"/>
      <c r="BP56" s="4" t="s">
        <v>179</v>
      </c>
      <c r="BQ56" s="9">
        <f t="shared" si="88"/>
        <v>0.61796536796536794</v>
      </c>
      <c r="BR56" s="9">
        <f t="shared" si="89"/>
        <v>0.9107142857142857</v>
      </c>
      <c r="BS56" s="9">
        <f t="shared" si="90"/>
        <v>0.99404761904761907</v>
      </c>
      <c r="BT56" s="9">
        <f t="shared" si="91"/>
        <v>0.80952380952380953</v>
      </c>
      <c r="BU56" s="9">
        <f t="shared" si="92"/>
        <v>0.47619047619047616</v>
      </c>
      <c r="BV56" s="9">
        <f t="shared" si="93"/>
        <v>0.47023809523809523</v>
      </c>
      <c r="BW56" s="9">
        <f t="shared" si="93"/>
        <v>0.44642857142857145</v>
      </c>
      <c r="BX56" s="9">
        <f t="shared" si="93"/>
        <v>0.42261904761904762</v>
      </c>
      <c r="BY56" s="9">
        <f t="shared" si="58"/>
        <v>0.40476190476190477</v>
      </c>
      <c r="BZ56" s="9">
        <f t="shared" si="59"/>
        <v>0.5</v>
      </c>
      <c r="CA56" s="9">
        <f t="shared" si="60"/>
        <v>0.625</v>
      </c>
      <c r="CB56" s="9">
        <f t="shared" si="61"/>
        <v>0.73809523809523814</v>
      </c>
      <c r="CC56" s="9"/>
      <c r="CD56" s="7">
        <f t="shared" si="66"/>
        <v>0</v>
      </c>
      <c r="CE56" s="10" t="s">
        <v>223</v>
      </c>
      <c r="CF56" s="7">
        <f t="shared" si="62"/>
        <v>2</v>
      </c>
      <c r="CG56" s="11" t="s">
        <v>223</v>
      </c>
    </row>
    <row r="57" spans="1:85" ht="16" customHeight="1" x14ac:dyDescent="0.2">
      <c r="A57" s="3" t="s">
        <v>66</v>
      </c>
      <c r="B57" s="4" t="s">
        <v>165</v>
      </c>
      <c r="C57" s="3">
        <v>274</v>
      </c>
      <c r="D57" s="3">
        <v>274</v>
      </c>
      <c r="E57" s="3">
        <f t="shared" si="63"/>
        <v>260.60000000000002</v>
      </c>
      <c r="F57" s="3">
        <v>298</v>
      </c>
      <c r="G57" s="3">
        <v>299</v>
      </c>
      <c r="H57" s="3">
        <v>271</v>
      </c>
      <c r="I57" s="3">
        <v>219</v>
      </c>
      <c r="J57" s="3">
        <v>216</v>
      </c>
      <c r="K57" s="3">
        <v>211</v>
      </c>
      <c r="L57" s="3">
        <v>199</v>
      </c>
      <c r="M57" s="3">
        <v>202</v>
      </c>
      <c r="N57" s="3">
        <v>197</v>
      </c>
      <c r="O57" s="3">
        <v>179</v>
      </c>
      <c r="P57" s="3">
        <v>180</v>
      </c>
      <c r="Q57" s="3">
        <v>151</v>
      </c>
      <c r="S57" s="8">
        <f t="shared" si="29"/>
        <v>0.79744525547445277</v>
      </c>
      <c r="T57" s="9">
        <f t="shared" si="73"/>
        <v>1.0875912408759123</v>
      </c>
      <c r="U57" s="9">
        <f t="shared" si="74"/>
        <v>1.0912408759124088</v>
      </c>
      <c r="V57" s="9">
        <f t="shared" si="75"/>
        <v>0.98905109489051091</v>
      </c>
      <c r="W57" s="9">
        <f t="shared" si="76"/>
        <v>0.7992700729927007</v>
      </c>
      <c r="X57" s="9">
        <f t="shared" si="77"/>
        <v>0.78832116788321172</v>
      </c>
      <c r="Y57" s="9">
        <f t="shared" si="78"/>
        <v>0.77007299270072993</v>
      </c>
      <c r="Z57" s="9">
        <f t="shared" si="79"/>
        <v>0.72627737226277367</v>
      </c>
      <c r="AA57" s="9">
        <f t="shared" si="80"/>
        <v>0.73722627737226276</v>
      </c>
      <c r="AB57" s="9">
        <f t="shared" si="81"/>
        <v>0.71897810218978098</v>
      </c>
      <c r="AC57" s="9">
        <f t="shared" si="82"/>
        <v>0.65328467153284675</v>
      </c>
      <c r="AD57" s="9">
        <f t="shared" si="83"/>
        <v>0.65693430656934304</v>
      </c>
      <c r="AE57" s="9">
        <f t="shared" si="84"/>
        <v>0.55109489051094895</v>
      </c>
      <c r="AF57" s="7">
        <f t="shared" si="30"/>
        <v>2</v>
      </c>
      <c r="AG57" s="10" t="s">
        <v>223</v>
      </c>
      <c r="AH57" s="7">
        <f t="shared" si="31"/>
        <v>3</v>
      </c>
      <c r="AI57" s="11" t="str">
        <f t="shared" si="32"/>
        <v>Yes</v>
      </c>
      <c r="AK57" s="4" t="s">
        <v>180</v>
      </c>
      <c r="AL57" s="12">
        <f t="shared" si="94"/>
        <v>75</v>
      </c>
      <c r="AM57" s="12">
        <f t="shared" si="33"/>
        <v>75</v>
      </c>
      <c r="AN57" s="3">
        <f t="shared" si="34"/>
        <v>75</v>
      </c>
      <c r="AO57" s="3">
        <f t="shared" si="35"/>
        <v>75</v>
      </c>
      <c r="AP57" s="3">
        <f t="shared" si="85"/>
        <v>75</v>
      </c>
      <c r="AQ57" s="3">
        <f t="shared" si="86"/>
        <v>75</v>
      </c>
      <c r="AR57" s="3">
        <f t="shared" si="87"/>
        <v>75</v>
      </c>
      <c r="AS57" s="3">
        <f t="shared" si="87"/>
        <v>75</v>
      </c>
      <c r="AT57" s="3">
        <f t="shared" si="87"/>
        <v>75</v>
      </c>
      <c r="AU57" s="3">
        <f t="shared" si="41"/>
        <v>75</v>
      </c>
      <c r="AV57" s="3">
        <f t="shared" si="42"/>
        <v>75</v>
      </c>
      <c r="AW57" s="3">
        <f t="shared" si="43"/>
        <v>75</v>
      </c>
      <c r="AX57" s="3">
        <f t="shared" si="44"/>
        <v>75</v>
      </c>
      <c r="AY57" s="3"/>
      <c r="BA57" s="4" t="s">
        <v>180</v>
      </c>
      <c r="BB57" s="12">
        <f t="shared" si="64"/>
        <v>82.909090909090907</v>
      </c>
      <c r="BC57" s="3">
        <f t="shared" si="72"/>
        <v>76</v>
      </c>
      <c r="BD57" s="3">
        <f t="shared" si="95"/>
        <v>90</v>
      </c>
      <c r="BE57" s="3">
        <f t="shared" si="96"/>
        <v>93</v>
      </c>
      <c r="BF57" s="3">
        <f t="shared" si="97"/>
        <v>65</v>
      </c>
      <c r="BG57" s="3">
        <f t="shared" si="98"/>
        <v>62</v>
      </c>
      <c r="BH57" s="3">
        <f t="shared" si="46"/>
        <v>67</v>
      </c>
      <c r="BI57" s="3">
        <f t="shared" si="47"/>
        <v>71</v>
      </c>
      <c r="BJ57" s="3">
        <f t="shared" si="48"/>
        <v>90</v>
      </c>
      <c r="BK57" s="3">
        <f t="shared" si="49"/>
        <v>102</v>
      </c>
      <c r="BL57" s="3">
        <f t="shared" si="50"/>
        <v>104</v>
      </c>
      <c r="BM57" s="3">
        <f t="shared" si="51"/>
        <v>92</v>
      </c>
      <c r="BN57" s="3"/>
      <c r="BO57" s="4"/>
      <c r="BP57" s="4" t="s">
        <v>180</v>
      </c>
      <c r="BQ57" s="9">
        <f t="shared" si="88"/>
        <v>1.1054545454545455</v>
      </c>
      <c r="BR57" s="9">
        <f t="shared" si="89"/>
        <v>1.0133333333333334</v>
      </c>
      <c r="BS57" s="9">
        <f t="shared" si="90"/>
        <v>1.2</v>
      </c>
      <c r="BT57" s="9">
        <f t="shared" si="91"/>
        <v>1.24</v>
      </c>
      <c r="BU57" s="9">
        <f t="shared" si="92"/>
        <v>0.8666666666666667</v>
      </c>
      <c r="BV57" s="9">
        <f t="shared" si="93"/>
        <v>0.82666666666666666</v>
      </c>
      <c r="BW57" s="9">
        <f t="shared" si="93"/>
        <v>0.89333333333333331</v>
      </c>
      <c r="BX57" s="9">
        <f t="shared" si="93"/>
        <v>0.94666666666666666</v>
      </c>
      <c r="BY57" s="9">
        <f t="shared" si="58"/>
        <v>1.2</v>
      </c>
      <c r="BZ57" s="9">
        <f t="shared" si="59"/>
        <v>1.36</v>
      </c>
      <c r="CA57" s="9">
        <f t="shared" si="60"/>
        <v>1.3866666666666667</v>
      </c>
      <c r="CB57" s="9">
        <f t="shared" si="61"/>
        <v>1.2266666666666666</v>
      </c>
      <c r="CC57" s="9"/>
      <c r="CD57" s="7">
        <f t="shared" si="66"/>
        <v>7</v>
      </c>
      <c r="CE57" s="10" t="s">
        <v>224</v>
      </c>
      <c r="CF57" s="7">
        <f t="shared" si="62"/>
        <v>8</v>
      </c>
      <c r="CG57" s="11" t="s">
        <v>224</v>
      </c>
    </row>
    <row r="58" spans="1:85" ht="16" customHeight="1" x14ac:dyDescent="0.2">
      <c r="A58" s="3" t="s">
        <v>67</v>
      </c>
      <c r="B58" s="4" t="s">
        <v>171</v>
      </c>
      <c r="C58" s="3">
        <v>221</v>
      </c>
      <c r="D58" s="3">
        <v>221</v>
      </c>
      <c r="E58" s="3">
        <f t="shared" si="63"/>
        <v>153.80000000000001</v>
      </c>
      <c r="F58" s="3">
        <v>183</v>
      </c>
      <c r="G58" s="3">
        <v>176</v>
      </c>
      <c r="H58" s="3">
        <v>169</v>
      </c>
      <c r="I58" s="3">
        <v>124</v>
      </c>
      <c r="J58" s="3">
        <v>117</v>
      </c>
      <c r="K58" s="3">
        <v>99</v>
      </c>
      <c r="L58" s="3">
        <v>91</v>
      </c>
      <c r="M58" s="3">
        <v>105</v>
      </c>
      <c r="N58" s="3">
        <v>99</v>
      </c>
      <c r="O58" s="3">
        <v>98</v>
      </c>
      <c r="P58" s="3">
        <v>101</v>
      </c>
      <c r="Q58" s="3">
        <v>100</v>
      </c>
      <c r="S58" s="8">
        <f t="shared" si="29"/>
        <v>0.55128205128205143</v>
      </c>
      <c r="T58" s="9">
        <f t="shared" si="73"/>
        <v>0.82805429864253388</v>
      </c>
      <c r="U58" s="9">
        <f t="shared" si="74"/>
        <v>0.7963800904977375</v>
      </c>
      <c r="V58" s="9">
        <f t="shared" si="75"/>
        <v>0.76470588235294112</v>
      </c>
      <c r="W58" s="9">
        <f t="shared" si="76"/>
        <v>0.56108597285067874</v>
      </c>
      <c r="X58" s="9">
        <f t="shared" si="77"/>
        <v>0.52941176470588236</v>
      </c>
      <c r="Y58" s="9">
        <f t="shared" si="78"/>
        <v>0.44796380090497739</v>
      </c>
      <c r="Z58" s="9">
        <f t="shared" si="79"/>
        <v>0.41176470588235292</v>
      </c>
      <c r="AA58" s="9">
        <f t="shared" si="80"/>
        <v>0.47511312217194568</v>
      </c>
      <c r="AB58" s="9">
        <f t="shared" si="81"/>
        <v>0.44796380090497739</v>
      </c>
      <c r="AC58" s="9">
        <f t="shared" si="82"/>
        <v>0.4434389140271493</v>
      </c>
      <c r="AD58" s="9">
        <f t="shared" si="83"/>
        <v>0.45701357466063347</v>
      </c>
      <c r="AE58" s="9">
        <f t="shared" si="84"/>
        <v>0.45248868778280543</v>
      </c>
      <c r="AF58" s="7">
        <f t="shared" si="30"/>
        <v>0</v>
      </c>
      <c r="AG58" s="10" t="s">
        <v>224</v>
      </c>
      <c r="AH58" s="7">
        <f t="shared" si="31"/>
        <v>0</v>
      </c>
      <c r="AI58" s="11" t="str">
        <f t="shared" si="32"/>
        <v>No</v>
      </c>
      <c r="AK58" s="4" t="s">
        <v>181</v>
      </c>
      <c r="AL58" s="12">
        <f t="shared" si="94"/>
        <v>68</v>
      </c>
      <c r="AM58" s="12">
        <f t="shared" si="33"/>
        <v>68</v>
      </c>
      <c r="AN58" s="3">
        <f t="shared" si="34"/>
        <v>68</v>
      </c>
      <c r="AO58" s="3">
        <f t="shared" si="35"/>
        <v>68</v>
      </c>
      <c r="AP58" s="3">
        <f t="shared" si="85"/>
        <v>68</v>
      </c>
      <c r="AQ58" s="3">
        <f t="shared" si="86"/>
        <v>68</v>
      </c>
      <c r="AR58" s="3">
        <f t="shared" si="87"/>
        <v>68</v>
      </c>
      <c r="AS58" s="3">
        <f t="shared" si="87"/>
        <v>68</v>
      </c>
      <c r="AT58" s="3">
        <f t="shared" si="87"/>
        <v>68</v>
      </c>
      <c r="AU58" s="3">
        <f t="shared" si="41"/>
        <v>68</v>
      </c>
      <c r="AV58" s="3">
        <f t="shared" si="42"/>
        <v>68</v>
      </c>
      <c r="AW58" s="3">
        <f t="shared" si="43"/>
        <v>68</v>
      </c>
      <c r="AX58" s="3">
        <f t="shared" si="44"/>
        <v>68</v>
      </c>
      <c r="AY58" s="3"/>
      <c r="BA58" s="4" t="s">
        <v>181</v>
      </c>
      <c r="BB58" s="12">
        <f t="shared" si="64"/>
        <v>51.81818181818182</v>
      </c>
      <c r="BC58" s="3">
        <f t="shared" si="72"/>
        <v>55</v>
      </c>
      <c r="BD58" s="3">
        <f t="shared" si="95"/>
        <v>60</v>
      </c>
      <c r="BE58" s="3">
        <f t="shared" si="96"/>
        <v>56</v>
      </c>
      <c r="BF58" s="3">
        <f t="shared" si="97"/>
        <v>45</v>
      </c>
      <c r="BG58" s="3">
        <f t="shared" si="98"/>
        <v>41</v>
      </c>
      <c r="BH58" s="3">
        <f t="shared" si="46"/>
        <v>43</v>
      </c>
      <c r="BI58" s="3">
        <f t="shared" si="47"/>
        <v>41</v>
      </c>
      <c r="BJ58" s="3">
        <f t="shared" si="48"/>
        <v>42</v>
      </c>
      <c r="BK58" s="3">
        <f t="shared" si="49"/>
        <v>51</v>
      </c>
      <c r="BL58" s="3">
        <f t="shared" si="50"/>
        <v>65</v>
      </c>
      <c r="BM58" s="3">
        <f t="shared" si="51"/>
        <v>71</v>
      </c>
      <c r="BN58" s="3"/>
      <c r="BO58" s="4"/>
      <c r="BP58" s="4" t="s">
        <v>181</v>
      </c>
      <c r="BQ58" s="9">
        <f t="shared" si="88"/>
        <v>0.76203208556149737</v>
      </c>
      <c r="BR58" s="9">
        <f t="shared" si="89"/>
        <v>0.80882352941176472</v>
      </c>
      <c r="BS58" s="9">
        <f t="shared" si="90"/>
        <v>0.88235294117647056</v>
      </c>
      <c r="BT58" s="9">
        <f t="shared" si="91"/>
        <v>0.82352941176470584</v>
      </c>
      <c r="BU58" s="9">
        <f t="shared" si="92"/>
        <v>0.66176470588235292</v>
      </c>
      <c r="BV58" s="9">
        <f t="shared" si="93"/>
        <v>0.6029411764705882</v>
      </c>
      <c r="BW58" s="9">
        <f t="shared" si="93"/>
        <v>0.63235294117647056</v>
      </c>
      <c r="BX58" s="9">
        <f t="shared" si="93"/>
        <v>0.6029411764705882</v>
      </c>
      <c r="BY58" s="9">
        <f t="shared" si="58"/>
        <v>0.61764705882352944</v>
      </c>
      <c r="BZ58" s="9">
        <f t="shared" si="59"/>
        <v>0.75</v>
      </c>
      <c r="CA58" s="9">
        <f t="shared" si="60"/>
        <v>0.95588235294117652</v>
      </c>
      <c r="CB58" s="9">
        <f t="shared" si="61"/>
        <v>1.0441176470588236</v>
      </c>
      <c r="CC58" s="9"/>
      <c r="CD58" s="7">
        <f t="shared" si="66"/>
        <v>1</v>
      </c>
      <c r="CE58" s="10" t="s">
        <v>223</v>
      </c>
      <c r="CF58" s="7">
        <f t="shared" si="62"/>
        <v>2</v>
      </c>
      <c r="CG58" s="11" t="s">
        <v>223</v>
      </c>
    </row>
    <row r="59" spans="1:85" ht="16" customHeight="1" x14ac:dyDescent="0.2">
      <c r="A59" s="3" t="s">
        <v>68</v>
      </c>
      <c r="B59" s="4" t="s">
        <v>172</v>
      </c>
      <c r="C59" s="3">
        <v>8</v>
      </c>
      <c r="D59" s="3">
        <v>8</v>
      </c>
      <c r="E59" s="3" t="e">
        <f t="shared" si="63"/>
        <v>#DIV/0!</v>
      </c>
      <c r="F59" s="3"/>
      <c r="G59" s="3"/>
      <c r="H59" s="3"/>
      <c r="I59" s="3"/>
      <c r="J59" s="3"/>
      <c r="K59" s="3"/>
      <c r="L59" s="3"/>
      <c r="M59" s="3"/>
      <c r="N59" s="3"/>
      <c r="O59" s="3"/>
      <c r="P59" s="3"/>
      <c r="Q59" s="3"/>
      <c r="S59" s="8" t="e">
        <f t="shared" si="29"/>
        <v>#DIV/0!</v>
      </c>
      <c r="T59" s="9" t="str">
        <f t="shared" si="73"/>
        <v/>
      </c>
      <c r="U59" s="9" t="str">
        <f t="shared" si="74"/>
        <v/>
      </c>
      <c r="V59" s="9" t="str">
        <f t="shared" si="75"/>
        <v/>
      </c>
      <c r="W59" s="9" t="str">
        <f t="shared" si="76"/>
        <v/>
      </c>
      <c r="X59" s="9" t="str">
        <f t="shared" si="77"/>
        <v/>
      </c>
      <c r="Y59" s="9" t="str">
        <f t="shared" si="78"/>
        <v/>
      </c>
      <c r="Z59" s="9" t="str">
        <f t="shared" si="79"/>
        <v/>
      </c>
      <c r="AA59" s="9" t="str">
        <f t="shared" si="80"/>
        <v/>
      </c>
      <c r="AB59" s="9" t="str">
        <f t="shared" si="81"/>
        <v/>
      </c>
      <c r="AC59" s="9" t="str">
        <f t="shared" si="82"/>
        <v/>
      </c>
      <c r="AD59" s="9" t="str">
        <f t="shared" si="83"/>
        <v/>
      </c>
      <c r="AE59" s="9" t="str">
        <f t="shared" si="84"/>
        <v/>
      </c>
      <c r="AF59" s="7">
        <f t="shared" si="30"/>
        <v>0</v>
      </c>
      <c r="AG59" s="10" t="s">
        <v>224</v>
      </c>
      <c r="AH59" s="7">
        <f t="shared" si="31"/>
        <v>0</v>
      </c>
      <c r="AI59" s="11" t="str">
        <f t="shared" si="32"/>
        <v>No</v>
      </c>
      <c r="AK59" s="4" t="s">
        <v>182</v>
      </c>
      <c r="AL59" s="12">
        <f t="shared" si="94"/>
        <v>171</v>
      </c>
      <c r="AM59" s="12">
        <f t="shared" si="33"/>
        <v>171</v>
      </c>
      <c r="AN59" s="3">
        <f t="shared" si="34"/>
        <v>171</v>
      </c>
      <c r="AO59" s="3">
        <f t="shared" si="35"/>
        <v>171</v>
      </c>
      <c r="AP59" s="3">
        <f t="shared" si="85"/>
        <v>171</v>
      </c>
      <c r="AQ59" s="3">
        <f t="shared" si="86"/>
        <v>171</v>
      </c>
      <c r="AR59" s="3">
        <f t="shared" si="87"/>
        <v>171</v>
      </c>
      <c r="AS59" s="3">
        <f t="shared" si="87"/>
        <v>171</v>
      </c>
      <c r="AT59" s="3">
        <f t="shared" si="87"/>
        <v>171</v>
      </c>
      <c r="AU59" s="3">
        <f t="shared" si="41"/>
        <v>171</v>
      </c>
      <c r="AV59" s="3">
        <f t="shared" si="42"/>
        <v>171</v>
      </c>
      <c r="AW59" s="3">
        <f t="shared" si="43"/>
        <v>171</v>
      </c>
      <c r="AX59" s="3">
        <f t="shared" si="44"/>
        <v>171</v>
      </c>
      <c r="AY59" s="3"/>
      <c r="BA59" s="4" t="s">
        <v>182</v>
      </c>
      <c r="BB59" s="12">
        <f t="shared" si="64"/>
        <v>157.90909090909091</v>
      </c>
      <c r="BC59" s="3">
        <f t="shared" si="72"/>
        <v>159</v>
      </c>
      <c r="BD59" s="3">
        <f t="shared" si="95"/>
        <v>169</v>
      </c>
      <c r="BE59" s="3">
        <f t="shared" si="96"/>
        <v>158</v>
      </c>
      <c r="BF59" s="3">
        <f t="shared" si="97"/>
        <v>135</v>
      </c>
      <c r="BG59" s="3">
        <f t="shared" si="98"/>
        <v>131</v>
      </c>
      <c r="BH59" s="3">
        <f t="shared" si="46"/>
        <v>149</v>
      </c>
      <c r="BI59" s="3">
        <f t="shared" si="47"/>
        <v>170</v>
      </c>
      <c r="BJ59" s="3">
        <f t="shared" si="48"/>
        <v>147</v>
      </c>
      <c r="BK59" s="3">
        <f t="shared" si="49"/>
        <v>159</v>
      </c>
      <c r="BL59" s="3">
        <f t="shared" si="50"/>
        <v>177</v>
      </c>
      <c r="BM59" s="3">
        <f t="shared" si="51"/>
        <v>183</v>
      </c>
      <c r="BN59" s="3"/>
      <c r="BO59" s="4"/>
      <c r="BP59" s="4" t="s">
        <v>182</v>
      </c>
      <c r="BQ59" s="9">
        <f t="shared" si="88"/>
        <v>0.92344497607655496</v>
      </c>
      <c r="BR59" s="9">
        <f t="shared" si="89"/>
        <v>0.92982456140350878</v>
      </c>
      <c r="BS59" s="9">
        <f t="shared" si="90"/>
        <v>0.98830409356725146</v>
      </c>
      <c r="BT59" s="9">
        <f t="shared" si="91"/>
        <v>0.92397660818713445</v>
      </c>
      <c r="BU59" s="9">
        <f t="shared" si="92"/>
        <v>0.78947368421052633</v>
      </c>
      <c r="BV59" s="9">
        <f t="shared" si="93"/>
        <v>0.76608187134502925</v>
      </c>
      <c r="BW59" s="9">
        <f t="shared" si="93"/>
        <v>0.87134502923976609</v>
      </c>
      <c r="BX59" s="9">
        <f t="shared" si="93"/>
        <v>0.99415204678362568</v>
      </c>
      <c r="BY59" s="9">
        <f t="shared" si="58"/>
        <v>0.85964912280701755</v>
      </c>
      <c r="BZ59" s="9">
        <f t="shared" si="59"/>
        <v>0.92982456140350878</v>
      </c>
      <c r="CA59" s="9">
        <f t="shared" si="60"/>
        <v>1.0350877192982457</v>
      </c>
      <c r="CB59" s="9">
        <f t="shared" si="61"/>
        <v>1.0701754385964912</v>
      </c>
      <c r="CC59" s="9"/>
      <c r="CD59" s="7">
        <f t="shared" si="66"/>
        <v>2</v>
      </c>
      <c r="CE59" s="10" t="s">
        <v>223</v>
      </c>
      <c r="CF59" s="7">
        <f t="shared" si="62"/>
        <v>7</v>
      </c>
      <c r="CG59" s="11" t="s">
        <v>223</v>
      </c>
    </row>
    <row r="60" spans="1:85" ht="16" customHeight="1" x14ac:dyDescent="0.2">
      <c r="A60" s="3" t="s">
        <v>69</v>
      </c>
      <c r="B60" s="4" t="s">
        <v>173</v>
      </c>
      <c r="C60" s="3">
        <v>205</v>
      </c>
      <c r="D60" s="3">
        <v>501</v>
      </c>
      <c r="E60" s="3">
        <f t="shared" si="63"/>
        <v>232.2</v>
      </c>
      <c r="F60" s="3">
        <v>223</v>
      </c>
      <c r="G60" s="3">
        <v>227</v>
      </c>
      <c r="H60" s="3">
        <v>239</v>
      </c>
      <c r="I60" s="3">
        <v>242</v>
      </c>
      <c r="J60" s="3">
        <v>230</v>
      </c>
      <c r="K60" s="3">
        <v>221</v>
      </c>
      <c r="L60" s="3">
        <v>207</v>
      </c>
      <c r="M60" s="3">
        <v>240</v>
      </c>
      <c r="N60" s="3">
        <v>250</v>
      </c>
      <c r="O60" s="3">
        <v>260</v>
      </c>
      <c r="P60" s="3">
        <v>268</v>
      </c>
      <c r="Q60" s="3">
        <v>272</v>
      </c>
      <c r="S60" s="8">
        <f t="shared" si="29"/>
        <v>0.4788755821689954</v>
      </c>
      <c r="T60" s="9">
        <f t="shared" si="73"/>
        <v>0.44510978043912175</v>
      </c>
      <c r="U60" s="9">
        <f t="shared" si="74"/>
        <v>0.45309381237524948</v>
      </c>
      <c r="V60" s="9">
        <f t="shared" si="75"/>
        <v>0.47704590818363274</v>
      </c>
      <c r="W60" s="9">
        <f t="shared" si="76"/>
        <v>0.48303393213572854</v>
      </c>
      <c r="X60" s="9">
        <f t="shared" si="77"/>
        <v>0.45908183632734528</v>
      </c>
      <c r="Y60" s="9">
        <f t="shared" si="78"/>
        <v>0.44111776447105788</v>
      </c>
      <c r="Z60" s="9">
        <f t="shared" si="79"/>
        <v>0.41317365269461076</v>
      </c>
      <c r="AA60" s="9">
        <f t="shared" si="80"/>
        <v>0.47904191616766467</v>
      </c>
      <c r="AB60" s="9">
        <f t="shared" si="81"/>
        <v>0.49900199600798401</v>
      </c>
      <c r="AC60" s="9">
        <f t="shared" si="82"/>
        <v>0.51896207584830334</v>
      </c>
      <c r="AD60" s="9">
        <f t="shared" si="83"/>
        <v>0.53493013972055892</v>
      </c>
      <c r="AE60" s="9">
        <f t="shared" si="84"/>
        <v>0.54291417165668665</v>
      </c>
      <c r="AF60" s="7">
        <f t="shared" si="30"/>
        <v>0</v>
      </c>
      <c r="AG60" s="10" t="s">
        <v>223</v>
      </c>
      <c r="AH60" s="7">
        <f t="shared" si="31"/>
        <v>0</v>
      </c>
      <c r="AI60" s="11" t="str">
        <f t="shared" si="32"/>
        <v>No</v>
      </c>
      <c r="AK60" s="4" t="s">
        <v>183</v>
      </c>
      <c r="AL60" s="12">
        <f t="shared" si="94"/>
        <v>3095</v>
      </c>
      <c r="AM60" s="12">
        <f t="shared" si="33"/>
        <v>3095</v>
      </c>
      <c r="AN60" s="3">
        <f t="shared" si="34"/>
        <v>3095</v>
      </c>
      <c r="AO60" s="3">
        <f t="shared" si="35"/>
        <v>3095</v>
      </c>
      <c r="AP60" s="3">
        <f t="shared" si="85"/>
        <v>3095</v>
      </c>
      <c r="AQ60" s="3">
        <f t="shared" si="86"/>
        <v>3095</v>
      </c>
      <c r="AR60" s="3">
        <f t="shared" si="87"/>
        <v>3095</v>
      </c>
      <c r="AS60" s="3">
        <f t="shared" si="87"/>
        <v>3095</v>
      </c>
      <c r="AT60" s="3">
        <f t="shared" si="87"/>
        <v>3095</v>
      </c>
      <c r="AU60" s="3">
        <f t="shared" si="41"/>
        <v>3095</v>
      </c>
      <c r="AV60" s="3">
        <f t="shared" si="42"/>
        <v>3095</v>
      </c>
      <c r="AW60" s="3">
        <f t="shared" si="43"/>
        <v>3095</v>
      </c>
      <c r="AX60" s="3">
        <f t="shared" si="44"/>
        <v>3095</v>
      </c>
      <c r="AY60" s="3"/>
      <c r="BA60" s="4" t="s">
        <v>183</v>
      </c>
      <c r="BB60" s="12">
        <f t="shared" si="64"/>
        <v>1451.7272727272727</v>
      </c>
      <c r="BC60" s="3">
        <f t="shared" si="72"/>
        <v>1549</v>
      </c>
      <c r="BD60" s="3">
        <f t="shared" si="95"/>
        <v>1513</v>
      </c>
      <c r="BE60" s="3">
        <f t="shared" si="96"/>
        <v>1592</v>
      </c>
      <c r="BF60" s="3">
        <f t="shared" si="97"/>
        <v>1371</v>
      </c>
      <c r="BG60" s="3">
        <f t="shared" si="98"/>
        <v>1356</v>
      </c>
      <c r="BH60" s="3">
        <f t="shared" si="46"/>
        <v>1296</v>
      </c>
      <c r="BI60" s="3">
        <f t="shared" si="47"/>
        <v>1365</v>
      </c>
      <c r="BJ60" s="3">
        <f t="shared" si="48"/>
        <v>1455</v>
      </c>
      <c r="BK60" s="3">
        <f t="shared" si="49"/>
        <v>1469</v>
      </c>
      <c r="BL60" s="3">
        <f t="shared" si="50"/>
        <v>1547</v>
      </c>
      <c r="BM60" s="3">
        <f t="shared" si="51"/>
        <v>1456</v>
      </c>
      <c r="BN60" s="3"/>
      <c r="BO60" s="4"/>
      <c r="BP60" s="4" t="s">
        <v>183</v>
      </c>
      <c r="BQ60" s="9">
        <f t="shared" si="88"/>
        <v>0.46905566162432077</v>
      </c>
      <c r="BR60" s="9">
        <f t="shared" si="89"/>
        <v>0.50048465266558961</v>
      </c>
      <c r="BS60" s="9">
        <f t="shared" si="90"/>
        <v>0.48885298869143778</v>
      </c>
      <c r="BT60" s="9">
        <f t="shared" si="91"/>
        <v>0.51437802907915997</v>
      </c>
      <c r="BU60" s="9">
        <f t="shared" si="92"/>
        <v>0.4429725363489499</v>
      </c>
      <c r="BV60" s="9">
        <f t="shared" si="93"/>
        <v>0.43812600969305332</v>
      </c>
      <c r="BW60" s="9">
        <f t="shared" si="93"/>
        <v>0.4187399030694669</v>
      </c>
      <c r="BX60" s="9">
        <f t="shared" si="93"/>
        <v>0.44103392568659128</v>
      </c>
      <c r="BY60" s="9">
        <f t="shared" si="58"/>
        <v>0.47011308562197091</v>
      </c>
      <c r="BZ60" s="9">
        <f t="shared" si="59"/>
        <v>0.47463651050080774</v>
      </c>
      <c r="CA60" s="9">
        <f t="shared" si="60"/>
        <v>0.49983844911147013</v>
      </c>
      <c r="CB60" s="9">
        <f t="shared" si="61"/>
        <v>0.4704361873990307</v>
      </c>
      <c r="CC60" s="9"/>
      <c r="CD60" s="7">
        <f t="shared" si="66"/>
        <v>0</v>
      </c>
      <c r="CE60" s="10" t="s">
        <v>224</v>
      </c>
      <c r="CF60" s="7">
        <f t="shared" si="62"/>
        <v>0</v>
      </c>
      <c r="CG60" s="11" t="s">
        <v>224</v>
      </c>
    </row>
    <row r="61" spans="1:85" ht="16" customHeight="1" x14ac:dyDescent="0.2">
      <c r="A61" s="3" t="s">
        <v>70</v>
      </c>
      <c r="B61" s="4" t="s">
        <v>173</v>
      </c>
      <c r="C61" s="3">
        <v>76</v>
      </c>
      <c r="D61" s="3">
        <v>76</v>
      </c>
      <c r="E61" s="3">
        <f t="shared" si="63"/>
        <v>34.200000000000003</v>
      </c>
      <c r="F61" s="3">
        <v>57</v>
      </c>
      <c r="G61" s="3">
        <v>60</v>
      </c>
      <c r="H61" s="3">
        <v>54</v>
      </c>
      <c r="I61" s="3">
        <v>0</v>
      </c>
      <c r="J61" s="3">
        <v>0</v>
      </c>
      <c r="K61" s="3">
        <v>0</v>
      </c>
      <c r="L61" s="3">
        <v>0</v>
      </c>
      <c r="M61" s="3">
        <v>0</v>
      </c>
      <c r="N61" s="3">
        <v>0</v>
      </c>
      <c r="O61" s="3">
        <v>0</v>
      </c>
      <c r="P61" s="3">
        <v>0</v>
      </c>
      <c r="Q61" s="3">
        <v>0</v>
      </c>
      <c r="S61" s="8">
        <f t="shared" si="29"/>
        <v>0.1875</v>
      </c>
      <c r="T61" s="9">
        <f t="shared" si="73"/>
        <v>0.75</v>
      </c>
      <c r="U61" s="9">
        <f t="shared" si="74"/>
        <v>0.78947368421052633</v>
      </c>
      <c r="V61" s="9">
        <f t="shared" si="75"/>
        <v>0.71052631578947367</v>
      </c>
      <c r="W61" s="9">
        <f t="shared" si="76"/>
        <v>0</v>
      </c>
      <c r="X61" s="9">
        <f t="shared" si="77"/>
        <v>0</v>
      </c>
      <c r="Y61" s="9">
        <f t="shared" si="78"/>
        <v>0</v>
      </c>
      <c r="Z61" s="9">
        <f t="shared" si="79"/>
        <v>0</v>
      </c>
      <c r="AA61" s="9">
        <f t="shared" si="80"/>
        <v>0</v>
      </c>
      <c r="AB61" s="9">
        <f t="shared" si="81"/>
        <v>0</v>
      </c>
      <c r="AC61" s="9">
        <f t="shared" si="82"/>
        <v>0</v>
      </c>
      <c r="AD61" s="9">
        <f t="shared" si="83"/>
        <v>0</v>
      </c>
      <c r="AE61" s="9">
        <f t="shared" si="84"/>
        <v>0</v>
      </c>
      <c r="AF61" s="7">
        <f t="shared" si="30"/>
        <v>0</v>
      </c>
      <c r="AG61" s="10" t="s">
        <v>224</v>
      </c>
      <c r="AH61" s="7">
        <f t="shared" si="31"/>
        <v>0</v>
      </c>
      <c r="AI61" s="11" t="str">
        <f t="shared" si="32"/>
        <v>No</v>
      </c>
      <c r="AK61" s="4" t="s">
        <v>184</v>
      </c>
      <c r="AL61" s="12">
        <f t="shared" si="94"/>
        <v>106</v>
      </c>
      <c r="AM61" s="12">
        <f t="shared" si="33"/>
        <v>106</v>
      </c>
      <c r="AN61" s="3">
        <f t="shared" ref="AN61:AN93" si="99">SUMIFS($D$3:$D$113,$B$3:$B$113,$AK61,F$3:F$113, "&lt;&gt;")</f>
        <v>106</v>
      </c>
      <c r="AO61" s="3">
        <f t="shared" ref="AO61:AO93" si="100">SUMIFS($D$3:$D$113,$B$3:$B$113,$AK61,G$3:G$113, "&lt;&gt;")</f>
        <v>106</v>
      </c>
      <c r="AP61" s="3">
        <f t="shared" ref="AP61:AP93" si="101">SUMIFS($D$3:$D$113,$B$3:$B$113,$AK61,H$3:H$113, "&lt;&gt;")</f>
        <v>106</v>
      </c>
      <c r="AQ61" s="3">
        <f t="shared" ref="AQ61:AQ93" si="102">SUMIFS($D$3:$D$113,$B$3:$B$113,$AK61,I$3:I$113, "&lt;&gt;")</f>
        <v>106</v>
      </c>
      <c r="AR61" s="3">
        <f t="shared" ref="AR61:AR93" si="103">SUMIFS($D$3:$D$113,$B$3:$B$113,$AK61,J$3:J$113, "&lt;&gt;")</f>
        <v>106</v>
      </c>
      <c r="AS61" s="3">
        <f t="shared" ref="AS61:AS93" si="104">SUMIFS($D$3:$D$113,$B$3:$B$113,$AK61,K$3:K$113, "&lt;&gt;")</f>
        <v>106</v>
      </c>
      <c r="AT61" s="3">
        <f t="shared" ref="AT61:AT93" si="105">SUMIFS($D$3:$D$113,$B$3:$B$113,$AK61,L$3:L$113, "&lt;&gt;")</f>
        <v>106</v>
      </c>
      <c r="AU61" s="3">
        <f t="shared" si="41"/>
        <v>106</v>
      </c>
      <c r="AV61" s="3">
        <f t="shared" si="42"/>
        <v>106</v>
      </c>
      <c r="AW61" s="3">
        <f t="shared" si="43"/>
        <v>106</v>
      </c>
      <c r="AX61" s="3">
        <f t="shared" si="44"/>
        <v>106</v>
      </c>
      <c r="AY61" s="3"/>
      <c r="BA61" s="4" t="s">
        <v>184</v>
      </c>
      <c r="BB61" s="12">
        <f t="shared" si="64"/>
        <v>71.545454545454547</v>
      </c>
      <c r="BC61" s="3">
        <f t="shared" si="72"/>
        <v>100</v>
      </c>
      <c r="BD61" s="3">
        <f t="shared" si="95"/>
        <v>99</v>
      </c>
      <c r="BE61" s="3">
        <f t="shared" si="96"/>
        <v>89</v>
      </c>
      <c r="BF61" s="3">
        <f t="shared" si="97"/>
        <v>54</v>
      </c>
      <c r="BG61" s="3">
        <f t="shared" si="98"/>
        <v>55</v>
      </c>
      <c r="BH61" s="3">
        <f t="shared" si="46"/>
        <v>61</v>
      </c>
      <c r="BI61" s="3">
        <f t="shared" si="47"/>
        <v>60</v>
      </c>
      <c r="BJ61" s="3">
        <f t="shared" si="48"/>
        <v>68</v>
      </c>
      <c r="BK61" s="3">
        <f t="shared" si="49"/>
        <v>66</v>
      </c>
      <c r="BL61" s="3">
        <f t="shared" si="50"/>
        <v>67</v>
      </c>
      <c r="BM61" s="3">
        <f t="shared" si="51"/>
        <v>68</v>
      </c>
      <c r="BN61" s="3"/>
      <c r="BO61" s="4"/>
      <c r="BP61" s="4" t="s">
        <v>184</v>
      </c>
      <c r="BQ61" s="9">
        <f t="shared" si="88"/>
        <v>0.67495711835334482</v>
      </c>
      <c r="BR61" s="9">
        <f t="shared" si="89"/>
        <v>0.94339622641509435</v>
      </c>
      <c r="BS61" s="9">
        <f t="shared" si="90"/>
        <v>0.93396226415094341</v>
      </c>
      <c r="BT61" s="9">
        <f t="shared" si="91"/>
        <v>0.839622641509434</v>
      </c>
      <c r="BU61" s="9">
        <f t="shared" si="92"/>
        <v>0.50943396226415094</v>
      </c>
      <c r="BV61" s="9">
        <f t="shared" si="93"/>
        <v>0.51886792452830188</v>
      </c>
      <c r="BW61" s="9">
        <f t="shared" si="93"/>
        <v>0.57547169811320753</v>
      </c>
      <c r="BX61" s="9">
        <f t="shared" si="93"/>
        <v>0.56603773584905659</v>
      </c>
      <c r="BY61" s="9">
        <f t="shared" si="58"/>
        <v>0.64150943396226412</v>
      </c>
      <c r="BZ61" s="9">
        <f t="shared" si="59"/>
        <v>0.62264150943396224</v>
      </c>
      <c r="CA61" s="9">
        <f t="shared" si="60"/>
        <v>0.63207547169811318</v>
      </c>
      <c r="CB61" s="9">
        <f t="shared" si="61"/>
        <v>0.64150943396226412</v>
      </c>
      <c r="CC61" s="9"/>
      <c r="CD61" s="7">
        <f t="shared" si="66"/>
        <v>0</v>
      </c>
      <c r="CE61" s="10" t="s">
        <v>224</v>
      </c>
      <c r="CF61" s="7">
        <f t="shared" si="62"/>
        <v>2</v>
      </c>
      <c r="CG61" s="11" t="s">
        <v>224</v>
      </c>
    </row>
    <row r="62" spans="1:85" ht="16" customHeight="1" x14ac:dyDescent="0.2">
      <c r="A62" s="3" t="s">
        <v>71</v>
      </c>
      <c r="B62" s="4" t="s">
        <v>174</v>
      </c>
      <c r="C62" s="3">
        <v>67</v>
      </c>
      <c r="D62" s="3">
        <v>67</v>
      </c>
      <c r="E62" s="3">
        <f t="shared" si="63"/>
        <v>49.4</v>
      </c>
      <c r="F62" s="3">
        <v>57</v>
      </c>
      <c r="G62" s="3">
        <v>66</v>
      </c>
      <c r="H62" s="3">
        <v>57</v>
      </c>
      <c r="I62" s="3">
        <v>31</v>
      </c>
      <c r="J62" s="3">
        <v>36</v>
      </c>
      <c r="K62" s="3">
        <v>45</v>
      </c>
      <c r="L62" s="3">
        <v>51</v>
      </c>
      <c r="M62" s="3">
        <v>51</v>
      </c>
      <c r="N62" s="3">
        <v>62</v>
      </c>
      <c r="O62" s="3">
        <v>60</v>
      </c>
      <c r="P62" s="3">
        <v>50</v>
      </c>
      <c r="Q62" s="3">
        <v>47</v>
      </c>
      <c r="S62" s="8">
        <f t="shared" si="29"/>
        <v>0.76243781094527374</v>
      </c>
      <c r="T62" s="9">
        <f t="shared" si="73"/>
        <v>0.85074626865671643</v>
      </c>
      <c r="U62" s="9">
        <f t="shared" si="74"/>
        <v>0.9850746268656716</v>
      </c>
      <c r="V62" s="9">
        <f t="shared" si="75"/>
        <v>0.85074626865671643</v>
      </c>
      <c r="W62" s="9">
        <f t="shared" si="76"/>
        <v>0.46268656716417911</v>
      </c>
      <c r="X62" s="9">
        <f t="shared" si="77"/>
        <v>0.53731343283582089</v>
      </c>
      <c r="Y62" s="9">
        <f t="shared" si="78"/>
        <v>0.67164179104477617</v>
      </c>
      <c r="Z62" s="9">
        <f t="shared" si="79"/>
        <v>0.76119402985074625</v>
      </c>
      <c r="AA62" s="9">
        <f t="shared" si="80"/>
        <v>0.76119402985074625</v>
      </c>
      <c r="AB62" s="9">
        <f t="shared" si="81"/>
        <v>0.92537313432835822</v>
      </c>
      <c r="AC62" s="9">
        <f t="shared" si="82"/>
        <v>0.89552238805970152</v>
      </c>
      <c r="AD62" s="9">
        <f t="shared" si="83"/>
        <v>0.74626865671641796</v>
      </c>
      <c r="AE62" s="9">
        <f t="shared" si="84"/>
        <v>0.70149253731343286</v>
      </c>
      <c r="AF62" s="7">
        <f t="shared" si="30"/>
        <v>0</v>
      </c>
      <c r="AG62" s="10" t="s">
        <v>224</v>
      </c>
      <c r="AH62" s="7">
        <f t="shared" si="31"/>
        <v>2</v>
      </c>
      <c r="AI62" s="11" t="str">
        <f t="shared" si="32"/>
        <v>Yes</v>
      </c>
      <c r="AK62" s="4" t="s">
        <v>185</v>
      </c>
      <c r="AL62" s="12">
        <f t="shared" si="94"/>
        <v>287</v>
      </c>
      <c r="AM62" s="12">
        <f t="shared" si="33"/>
        <v>287</v>
      </c>
      <c r="AN62" s="3">
        <f t="shared" si="99"/>
        <v>287</v>
      </c>
      <c r="AO62" s="3">
        <f t="shared" si="100"/>
        <v>287</v>
      </c>
      <c r="AP62" s="3">
        <f t="shared" si="101"/>
        <v>287</v>
      </c>
      <c r="AQ62" s="3">
        <f t="shared" si="102"/>
        <v>287</v>
      </c>
      <c r="AR62" s="3">
        <f t="shared" si="103"/>
        <v>287</v>
      </c>
      <c r="AS62" s="3">
        <f t="shared" si="104"/>
        <v>287</v>
      </c>
      <c r="AT62" s="3">
        <f t="shared" si="105"/>
        <v>287</v>
      </c>
      <c r="AU62" s="3">
        <f t="shared" si="41"/>
        <v>287</v>
      </c>
      <c r="AV62" s="3">
        <f t="shared" si="42"/>
        <v>287</v>
      </c>
      <c r="AW62" s="3">
        <f t="shared" si="43"/>
        <v>287</v>
      </c>
      <c r="AX62" s="3">
        <f t="shared" si="44"/>
        <v>287</v>
      </c>
      <c r="AY62" s="3"/>
      <c r="BA62" s="4" t="s">
        <v>185</v>
      </c>
      <c r="BB62" s="12">
        <f t="shared" si="64"/>
        <v>135.36363636363637</v>
      </c>
      <c r="BC62" s="3">
        <f t="shared" si="72"/>
        <v>165</v>
      </c>
      <c r="BD62" s="3">
        <f t="shared" si="95"/>
        <v>163</v>
      </c>
      <c r="BE62" s="3">
        <f t="shared" si="96"/>
        <v>144</v>
      </c>
      <c r="BF62" s="3">
        <f t="shared" si="97"/>
        <v>127</v>
      </c>
      <c r="BG62" s="3">
        <f t="shared" si="98"/>
        <v>115</v>
      </c>
      <c r="BH62" s="3">
        <f t="shared" si="46"/>
        <v>110</v>
      </c>
      <c r="BI62" s="3">
        <f t="shared" si="47"/>
        <v>110</v>
      </c>
      <c r="BJ62" s="3">
        <f t="shared" si="48"/>
        <v>125</v>
      </c>
      <c r="BK62" s="3">
        <f t="shared" si="49"/>
        <v>140</v>
      </c>
      <c r="BL62" s="3">
        <f t="shared" si="50"/>
        <v>148</v>
      </c>
      <c r="BM62" s="3">
        <f t="shared" si="51"/>
        <v>142</v>
      </c>
      <c r="BN62" s="3"/>
      <c r="BO62" s="4"/>
      <c r="BP62" s="4" t="s">
        <v>185</v>
      </c>
      <c r="BQ62" s="9">
        <f t="shared" si="88"/>
        <v>0.47165030091859361</v>
      </c>
      <c r="BR62" s="9">
        <f t="shared" si="89"/>
        <v>0.57491289198606277</v>
      </c>
      <c r="BS62" s="9">
        <f t="shared" si="90"/>
        <v>0.56794425087108014</v>
      </c>
      <c r="BT62" s="9">
        <f t="shared" si="91"/>
        <v>0.50174216027874563</v>
      </c>
      <c r="BU62" s="9">
        <f t="shared" si="92"/>
        <v>0.4425087108013937</v>
      </c>
      <c r="BV62" s="9">
        <f t="shared" si="93"/>
        <v>0.40069686411149824</v>
      </c>
      <c r="BW62" s="9">
        <f t="shared" si="93"/>
        <v>0.38327526132404183</v>
      </c>
      <c r="BX62" s="9">
        <f t="shared" si="93"/>
        <v>0.38327526132404183</v>
      </c>
      <c r="BY62" s="9">
        <f t="shared" si="58"/>
        <v>0.43554006968641112</v>
      </c>
      <c r="BZ62" s="9">
        <f t="shared" si="59"/>
        <v>0.48780487804878048</v>
      </c>
      <c r="CA62" s="9">
        <f t="shared" si="60"/>
        <v>0.51567944250871078</v>
      </c>
      <c r="CB62" s="9">
        <f t="shared" si="61"/>
        <v>0.49477351916376305</v>
      </c>
      <c r="CC62" s="9"/>
      <c r="CD62" s="7">
        <f t="shared" si="66"/>
        <v>0</v>
      </c>
      <c r="CE62" s="10" t="s">
        <v>224</v>
      </c>
      <c r="CF62" s="7">
        <f t="shared" si="62"/>
        <v>0</v>
      </c>
      <c r="CG62" s="11" t="s">
        <v>224</v>
      </c>
    </row>
    <row r="63" spans="1:85" ht="16" customHeight="1" x14ac:dyDescent="0.2">
      <c r="A63" s="3" t="s">
        <v>72</v>
      </c>
      <c r="B63" s="4" t="s">
        <v>175</v>
      </c>
      <c r="C63" s="3">
        <v>191</v>
      </c>
      <c r="D63" s="3">
        <v>191</v>
      </c>
      <c r="E63" s="3">
        <f t="shared" si="63"/>
        <v>256.39999999999998</v>
      </c>
      <c r="F63" s="3">
        <v>285</v>
      </c>
      <c r="G63" s="3">
        <v>309</v>
      </c>
      <c r="H63" s="3">
        <v>271</v>
      </c>
      <c r="I63" s="3">
        <v>193</v>
      </c>
      <c r="J63" s="3">
        <v>224</v>
      </c>
      <c r="K63" s="3">
        <v>226</v>
      </c>
      <c r="L63" s="3">
        <v>218</v>
      </c>
      <c r="M63" s="3">
        <v>257</v>
      </c>
      <c r="N63" s="3">
        <v>270</v>
      </c>
      <c r="O63" s="3">
        <v>275</v>
      </c>
      <c r="P63" s="3">
        <v>245</v>
      </c>
      <c r="Q63" s="3">
        <v>235</v>
      </c>
      <c r="S63" s="8">
        <f t="shared" si="29"/>
        <v>1.3123909249563701</v>
      </c>
      <c r="T63" s="9">
        <f t="shared" si="73"/>
        <v>1.4921465968586387</v>
      </c>
      <c r="U63" s="9">
        <f t="shared" si="74"/>
        <v>1.6178010471204189</v>
      </c>
      <c r="V63" s="9">
        <f t="shared" si="75"/>
        <v>1.418848167539267</v>
      </c>
      <c r="W63" s="9">
        <f t="shared" si="76"/>
        <v>1.0104712041884816</v>
      </c>
      <c r="X63" s="9">
        <f t="shared" si="77"/>
        <v>1.1727748691099475</v>
      </c>
      <c r="Y63" s="9">
        <f t="shared" si="78"/>
        <v>1.1832460732984293</v>
      </c>
      <c r="Z63" s="9">
        <f t="shared" si="79"/>
        <v>1.1413612565445026</v>
      </c>
      <c r="AA63" s="9">
        <f t="shared" si="80"/>
        <v>1.3455497382198953</v>
      </c>
      <c r="AB63" s="9">
        <f t="shared" si="81"/>
        <v>1.4136125654450262</v>
      </c>
      <c r="AC63" s="9">
        <f t="shared" si="82"/>
        <v>1.4397905759162304</v>
      </c>
      <c r="AD63" s="9">
        <f t="shared" si="83"/>
        <v>1.2827225130890052</v>
      </c>
      <c r="AE63" s="9">
        <f t="shared" si="84"/>
        <v>1.2303664921465969</v>
      </c>
      <c r="AF63" s="7">
        <f t="shared" si="30"/>
        <v>12</v>
      </c>
      <c r="AG63" s="10" t="s">
        <v>223</v>
      </c>
      <c r="AH63" s="7">
        <f t="shared" si="31"/>
        <v>12</v>
      </c>
      <c r="AI63" s="11" t="str">
        <f t="shared" si="32"/>
        <v>Yes</v>
      </c>
      <c r="AK63" s="4" t="s">
        <v>186</v>
      </c>
      <c r="AL63" s="12">
        <f t="shared" si="94"/>
        <v>276</v>
      </c>
      <c r="AM63" s="12">
        <f t="shared" si="33"/>
        <v>276</v>
      </c>
      <c r="AN63" s="3">
        <f t="shared" si="99"/>
        <v>276</v>
      </c>
      <c r="AO63" s="3">
        <f t="shared" si="100"/>
        <v>276</v>
      </c>
      <c r="AP63" s="3">
        <f t="shared" si="101"/>
        <v>276</v>
      </c>
      <c r="AQ63" s="3">
        <f t="shared" si="102"/>
        <v>276</v>
      </c>
      <c r="AR63" s="3">
        <f t="shared" si="103"/>
        <v>276</v>
      </c>
      <c r="AS63" s="3">
        <f t="shared" si="104"/>
        <v>276</v>
      </c>
      <c r="AT63" s="3">
        <f t="shared" si="105"/>
        <v>276</v>
      </c>
      <c r="AU63" s="3">
        <f t="shared" si="41"/>
        <v>276</v>
      </c>
      <c r="AV63" s="3">
        <f t="shared" si="42"/>
        <v>276</v>
      </c>
      <c r="AW63" s="3">
        <f t="shared" si="43"/>
        <v>276</v>
      </c>
      <c r="AX63" s="3">
        <f t="shared" si="44"/>
        <v>276</v>
      </c>
      <c r="AY63" s="3"/>
      <c r="BA63" s="4" t="s">
        <v>186</v>
      </c>
      <c r="BB63" s="12">
        <f t="shared" si="64"/>
        <v>103.72727272727273</v>
      </c>
      <c r="BC63" s="3">
        <f t="shared" si="72"/>
        <v>122</v>
      </c>
      <c r="BD63" s="3">
        <f t="shared" si="95"/>
        <v>200</v>
      </c>
      <c r="BE63" s="3">
        <f t="shared" si="96"/>
        <v>92</v>
      </c>
      <c r="BF63" s="3">
        <f t="shared" si="97"/>
        <v>61</v>
      </c>
      <c r="BG63" s="3">
        <f t="shared" si="98"/>
        <v>78</v>
      </c>
      <c r="BH63" s="3">
        <f t="shared" si="46"/>
        <v>92</v>
      </c>
      <c r="BI63" s="3">
        <f t="shared" si="47"/>
        <v>81</v>
      </c>
      <c r="BJ63" s="3">
        <f t="shared" si="48"/>
        <v>94</v>
      </c>
      <c r="BK63" s="3">
        <f t="shared" si="49"/>
        <v>99</v>
      </c>
      <c r="BL63" s="3">
        <f t="shared" si="50"/>
        <v>104</v>
      </c>
      <c r="BM63" s="3">
        <f t="shared" si="51"/>
        <v>118</v>
      </c>
      <c r="BN63" s="3"/>
      <c r="BO63" s="4"/>
      <c r="BP63" s="4" t="s">
        <v>186</v>
      </c>
      <c r="BQ63" s="9">
        <f t="shared" si="88"/>
        <v>0.37582345191040845</v>
      </c>
      <c r="BR63" s="9">
        <f t="shared" si="89"/>
        <v>0.4420289855072464</v>
      </c>
      <c r="BS63" s="9">
        <f t="shared" si="90"/>
        <v>0.72463768115942029</v>
      </c>
      <c r="BT63" s="9">
        <f t="shared" si="91"/>
        <v>0.33333333333333331</v>
      </c>
      <c r="BU63" s="9">
        <f t="shared" si="92"/>
        <v>0.2210144927536232</v>
      </c>
      <c r="BV63" s="9">
        <f t="shared" si="93"/>
        <v>0.28260869565217389</v>
      </c>
      <c r="BW63" s="9">
        <f t="shared" si="93"/>
        <v>0.33333333333333331</v>
      </c>
      <c r="BX63" s="9">
        <f t="shared" si="93"/>
        <v>0.29347826086956524</v>
      </c>
      <c r="BY63" s="9">
        <f t="shared" si="58"/>
        <v>0.34057971014492755</v>
      </c>
      <c r="BZ63" s="9">
        <f t="shared" si="59"/>
        <v>0.35869565217391303</v>
      </c>
      <c r="CA63" s="9">
        <f t="shared" si="60"/>
        <v>0.37681159420289856</v>
      </c>
      <c r="CB63" s="9">
        <f t="shared" si="61"/>
        <v>0.42753623188405798</v>
      </c>
      <c r="CC63" s="9"/>
      <c r="CD63" s="7">
        <f t="shared" si="66"/>
        <v>0</v>
      </c>
      <c r="CE63" s="10" t="s">
        <v>224</v>
      </c>
      <c r="CF63" s="7">
        <f t="shared" si="62"/>
        <v>0</v>
      </c>
      <c r="CG63" s="11" t="s">
        <v>224</v>
      </c>
    </row>
    <row r="64" spans="1:85" ht="16" customHeight="1" x14ac:dyDescent="0.2">
      <c r="A64" s="3" t="s">
        <v>73</v>
      </c>
      <c r="B64" s="4" t="s">
        <v>176</v>
      </c>
      <c r="C64" s="3">
        <v>21</v>
      </c>
      <c r="D64" s="3">
        <v>21</v>
      </c>
      <c r="E64" s="3">
        <f t="shared" si="63"/>
        <v>14</v>
      </c>
      <c r="F64" s="3">
        <v>14</v>
      </c>
      <c r="G64" s="3">
        <v>19</v>
      </c>
      <c r="H64" s="3">
        <v>14</v>
      </c>
      <c r="I64" s="3">
        <v>10</v>
      </c>
      <c r="J64" s="3">
        <v>13</v>
      </c>
      <c r="K64" s="3">
        <v>12</v>
      </c>
      <c r="L64" s="3">
        <v>12</v>
      </c>
      <c r="M64" s="3">
        <v>15</v>
      </c>
      <c r="N64" s="3">
        <v>14</v>
      </c>
      <c r="O64" s="3">
        <v>13</v>
      </c>
      <c r="P64" s="3">
        <v>12</v>
      </c>
      <c r="Q64" s="3">
        <v>11</v>
      </c>
      <c r="S64" s="8">
        <f t="shared" si="29"/>
        <v>0.63095238095238093</v>
      </c>
      <c r="T64" s="9">
        <f t="shared" si="73"/>
        <v>0.66666666666666663</v>
      </c>
      <c r="U64" s="9">
        <f t="shared" si="74"/>
        <v>0.90476190476190477</v>
      </c>
      <c r="V64" s="9">
        <f t="shared" si="75"/>
        <v>0.66666666666666663</v>
      </c>
      <c r="W64" s="9">
        <f t="shared" si="76"/>
        <v>0.47619047619047616</v>
      </c>
      <c r="X64" s="9">
        <f t="shared" si="77"/>
        <v>0.61904761904761907</v>
      </c>
      <c r="Y64" s="9">
        <f t="shared" si="78"/>
        <v>0.5714285714285714</v>
      </c>
      <c r="Z64" s="9">
        <f t="shared" si="79"/>
        <v>0.5714285714285714</v>
      </c>
      <c r="AA64" s="9">
        <f t="shared" si="80"/>
        <v>0.7142857142857143</v>
      </c>
      <c r="AB64" s="9">
        <f t="shared" si="81"/>
        <v>0.66666666666666663</v>
      </c>
      <c r="AC64" s="9">
        <f t="shared" si="82"/>
        <v>0.61904761904761907</v>
      </c>
      <c r="AD64" s="9">
        <f t="shared" si="83"/>
        <v>0.5714285714285714</v>
      </c>
      <c r="AE64" s="9">
        <f t="shared" si="84"/>
        <v>0.52380952380952384</v>
      </c>
      <c r="AF64" s="7">
        <f t="shared" si="30"/>
        <v>0</v>
      </c>
      <c r="AG64" s="10" t="s">
        <v>223</v>
      </c>
      <c r="AH64" s="7">
        <f t="shared" si="31"/>
        <v>1</v>
      </c>
      <c r="AI64" s="11" t="str">
        <f t="shared" si="32"/>
        <v>Yes</v>
      </c>
      <c r="AK64" s="4" t="s">
        <v>187</v>
      </c>
      <c r="AL64" s="12">
        <f t="shared" si="94"/>
        <v>672</v>
      </c>
      <c r="AM64" s="12">
        <f t="shared" si="33"/>
        <v>672</v>
      </c>
      <c r="AN64" s="3">
        <f t="shared" si="99"/>
        <v>672</v>
      </c>
      <c r="AO64" s="3">
        <f t="shared" si="100"/>
        <v>672</v>
      </c>
      <c r="AP64" s="3">
        <f t="shared" si="101"/>
        <v>672</v>
      </c>
      <c r="AQ64" s="3">
        <f t="shared" si="102"/>
        <v>672</v>
      </c>
      <c r="AR64" s="3">
        <f t="shared" si="103"/>
        <v>672</v>
      </c>
      <c r="AS64" s="3">
        <f t="shared" si="104"/>
        <v>672</v>
      </c>
      <c r="AT64" s="3">
        <f t="shared" si="105"/>
        <v>672</v>
      </c>
      <c r="AU64" s="3">
        <f t="shared" si="41"/>
        <v>672</v>
      </c>
      <c r="AV64" s="3">
        <f t="shared" si="42"/>
        <v>672</v>
      </c>
      <c r="AW64" s="3">
        <f t="shared" si="43"/>
        <v>672</v>
      </c>
      <c r="AX64" s="3">
        <f t="shared" si="44"/>
        <v>672</v>
      </c>
      <c r="AY64" s="3"/>
      <c r="BA64" s="4" t="s">
        <v>187</v>
      </c>
      <c r="BB64" s="12">
        <f t="shared" si="64"/>
        <v>501</v>
      </c>
      <c r="BC64" s="3">
        <f t="shared" si="72"/>
        <v>549</v>
      </c>
      <c r="BD64" s="3">
        <f t="shared" si="95"/>
        <v>560</v>
      </c>
      <c r="BE64" s="3">
        <f t="shared" si="96"/>
        <v>509</v>
      </c>
      <c r="BF64" s="3">
        <f t="shared" si="97"/>
        <v>430</v>
      </c>
      <c r="BG64" s="3">
        <f t="shared" si="98"/>
        <v>459</v>
      </c>
      <c r="BH64" s="3">
        <f t="shared" si="46"/>
        <v>475</v>
      </c>
      <c r="BI64" s="3">
        <f t="shared" si="47"/>
        <v>452</v>
      </c>
      <c r="BJ64" s="3">
        <f t="shared" si="48"/>
        <v>476</v>
      </c>
      <c r="BK64" s="3">
        <f t="shared" si="49"/>
        <v>502</v>
      </c>
      <c r="BL64" s="3">
        <f t="shared" si="50"/>
        <v>550</v>
      </c>
      <c r="BM64" s="3">
        <f t="shared" si="51"/>
        <v>549</v>
      </c>
      <c r="BN64" s="3"/>
      <c r="BO64" s="4"/>
      <c r="BP64" s="4" t="s">
        <v>187</v>
      </c>
      <c r="BQ64" s="9">
        <f t="shared" si="88"/>
        <v>0.7455357142857143</v>
      </c>
      <c r="BR64" s="9">
        <f t="shared" si="89"/>
        <v>0.8169642857142857</v>
      </c>
      <c r="BS64" s="9">
        <f t="shared" si="90"/>
        <v>0.83333333333333337</v>
      </c>
      <c r="BT64" s="9">
        <f t="shared" si="91"/>
        <v>0.75744047619047616</v>
      </c>
      <c r="BU64" s="9">
        <f t="shared" si="92"/>
        <v>0.63988095238095233</v>
      </c>
      <c r="BV64" s="9">
        <f t="shared" si="93"/>
        <v>0.6830357142857143</v>
      </c>
      <c r="BW64" s="9">
        <f t="shared" si="93"/>
        <v>0.70684523809523814</v>
      </c>
      <c r="BX64" s="9">
        <f t="shared" si="93"/>
        <v>0.67261904761904767</v>
      </c>
      <c r="BY64" s="9">
        <f t="shared" si="58"/>
        <v>0.70833333333333337</v>
      </c>
      <c r="BZ64" s="9">
        <f t="shared" si="59"/>
        <v>0.74702380952380953</v>
      </c>
      <c r="CA64" s="9">
        <f t="shared" si="60"/>
        <v>0.81845238095238093</v>
      </c>
      <c r="CB64" s="9">
        <f t="shared" si="61"/>
        <v>0.8169642857142857</v>
      </c>
      <c r="CC64" s="9"/>
      <c r="CD64" s="7">
        <f t="shared" si="66"/>
        <v>0</v>
      </c>
      <c r="CE64" s="10" t="s">
        <v>224</v>
      </c>
      <c r="CF64" s="7">
        <f t="shared" si="62"/>
        <v>0</v>
      </c>
      <c r="CG64" s="11" t="s">
        <v>224</v>
      </c>
    </row>
    <row r="65" spans="1:85" ht="16" customHeight="1" x14ac:dyDescent="0.2">
      <c r="A65" s="3" t="s">
        <v>74</v>
      </c>
      <c r="B65" s="4" t="s">
        <v>177</v>
      </c>
      <c r="C65" s="3">
        <v>126</v>
      </c>
      <c r="D65" s="3">
        <v>126</v>
      </c>
      <c r="E65" s="3">
        <f t="shared" si="63"/>
        <v>115.2</v>
      </c>
      <c r="F65" s="3">
        <v>127</v>
      </c>
      <c r="G65" s="3">
        <v>132</v>
      </c>
      <c r="H65" s="3">
        <v>120</v>
      </c>
      <c r="I65" s="3">
        <v>95</v>
      </c>
      <c r="J65" s="3">
        <v>102</v>
      </c>
      <c r="K65" s="3">
        <v>104</v>
      </c>
      <c r="L65" s="3">
        <v>129</v>
      </c>
      <c r="M65" s="3">
        <v>130</v>
      </c>
      <c r="N65" s="3">
        <v>126</v>
      </c>
      <c r="O65" s="3">
        <v>131</v>
      </c>
      <c r="P65" s="3">
        <v>123</v>
      </c>
      <c r="Q65" s="3"/>
      <c r="S65" s="8">
        <f t="shared" ref="S65:S104" si="106">AVERAGEIF(T65:AE65,"&lt;&gt;",T65:AE65)</f>
        <v>0.95165945165945165</v>
      </c>
      <c r="T65" s="9">
        <f t="shared" si="73"/>
        <v>1.0079365079365079</v>
      </c>
      <c r="U65" s="9">
        <f t="shared" si="74"/>
        <v>1.0476190476190477</v>
      </c>
      <c r="V65" s="9">
        <f t="shared" si="75"/>
        <v>0.95238095238095233</v>
      </c>
      <c r="W65" s="9">
        <f t="shared" si="76"/>
        <v>0.75396825396825395</v>
      </c>
      <c r="X65" s="9">
        <f t="shared" si="77"/>
        <v>0.80952380952380953</v>
      </c>
      <c r="Y65" s="9">
        <f t="shared" si="78"/>
        <v>0.82539682539682535</v>
      </c>
      <c r="Z65" s="9">
        <f t="shared" si="79"/>
        <v>1.0238095238095237</v>
      </c>
      <c r="AA65" s="9">
        <f t="shared" si="80"/>
        <v>1.0317460317460319</v>
      </c>
      <c r="AB65" s="9">
        <f t="shared" si="81"/>
        <v>1</v>
      </c>
      <c r="AC65" s="9">
        <f t="shared" si="82"/>
        <v>1.0396825396825398</v>
      </c>
      <c r="AD65" s="9">
        <f t="shared" si="83"/>
        <v>0.97619047619047616</v>
      </c>
      <c r="AE65" s="9" t="str">
        <f t="shared" si="84"/>
        <v/>
      </c>
      <c r="AF65" s="7">
        <f t="shared" ref="AF65:AF112" si="107">COUNTIF(T65:AE65,"&gt;1")</f>
        <v>5</v>
      </c>
      <c r="AG65" s="10" t="s">
        <v>223</v>
      </c>
      <c r="AH65" s="7">
        <f t="shared" ref="AH65:AH113" si="108">COUNTIF(T65:AE65,"&gt;.9")</f>
        <v>8</v>
      </c>
      <c r="AI65" s="11" t="str">
        <f t="shared" ref="AI65:AI113" si="109">IF(COUNTIF(T65:AE65, "&gt;.9") &gt; 0, "Yes", "No")</f>
        <v>Yes</v>
      </c>
      <c r="AK65" s="6" t="s">
        <v>188</v>
      </c>
      <c r="AL65" s="12">
        <f t="shared" si="94"/>
        <v>92</v>
      </c>
      <c r="AM65" s="12">
        <f t="shared" si="33"/>
        <v>92</v>
      </c>
      <c r="AN65" s="3">
        <f t="shared" si="99"/>
        <v>92</v>
      </c>
      <c r="AO65" s="3">
        <f t="shared" si="100"/>
        <v>92</v>
      </c>
      <c r="AP65" s="3">
        <f t="shared" si="101"/>
        <v>92</v>
      </c>
      <c r="AQ65" s="3">
        <f t="shared" si="102"/>
        <v>92</v>
      </c>
      <c r="AR65" s="3">
        <f t="shared" si="103"/>
        <v>92</v>
      </c>
      <c r="AS65" s="3">
        <f t="shared" si="104"/>
        <v>92</v>
      </c>
      <c r="AT65" s="3">
        <f t="shared" si="105"/>
        <v>92</v>
      </c>
      <c r="AU65" s="3">
        <f t="shared" si="41"/>
        <v>92</v>
      </c>
      <c r="AV65" s="3">
        <f t="shared" si="42"/>
        <v>92</v>
      </c>
      <c r="AW65" s="3">
        <f t="shared" si="43"/>
        <v>92</v>
      </c>
      <c r="AX65" s="3">
        <f t="shared" si="44"/>
        <v>92</v>
      </c>
      <c r="AY65" s="3"/>
      <c r="BA65" s="6" t="s">
        <v>188</v>
      </c>
      <c r="BB65" s="12">
        <f t="shared" si="64"/>
        <v>49.090909090909093</v>
      </c>
      <c r="BC65" s="3">
        <f t="shared" si="72"/>
        <v>59</v>
      </c>
      <c r="BD65" s="3">
        <f t="shared" si="95"/>
        <v>72</v>
      </c>
      <c r="BE65" s="3">
        <f t="shared" si="96"/>
        <v>68</v>
      </c>
      <c r="BF65" s="3">
        <f t="shared" si="97"/>
        <v>47</v>
      </c>
      <c r="BG65" s="3">
        <f t="shared" si="98"/>
        <v>42</v>
      </c>
      <c r="BH65" s="3">
        <f t="shared" si="46"/>
        <v>32</v>
      </c>
      <c r="BI65" s="3">
        <f t="shared" si="47"/>
        <v>32</v>
      </c>
      <c r="BJ65" s="3">
        <f t="shared" si="48"/>
        <v>41</v>
      </c>
      <c r="BK65" s="3">
        <f t="shared" si="49"/>
        <v>42</v>
      </c>
      <c r="BL65" s="3">
        <f t="shared" si="50"/>
        <v>50</v>
      </c>
      <c r="BM65" s="3">
        <f t="shared" si="51"/>
        <v>55</v>
      </c>
      <c r="BN65" s="3"/>
      <c r="BO65" s="6"/>
      <c r="BP65" s="6" t="s">
        <v>188</v>
      </c>
      <c r="BQ65" s="9">
        <f t="shared" si="88"/>
        <v>0.53359683794466406</v>
      </c>
      <c r="BR65" s="9">
        <f t="shared" si="89"/>
        <v>0.64130434782608692</v>
      </c>
      <c r="BS65" s="9">
        <f t="shared" si="90"/>
        <v>0.78260869565217395</v>
      </c>
      <c r="BT65" s="9">
        <f t="shared" si="91"/>
        <v>0.73913043478260865</v>
      </c>
      <c r="BU65" s="9">
        <f t="shared" si="92"/>
        <v>0.51086956521739135</v>
      </c>
      <c r="BV65" s="9">
        <f t="shared" si="93"/>
        <v>0.45652173913043476</v>
      </c>
      <c r="BW65" s="9">
        <f t="shared" si="93"/>
        <v>0.34782608695652173</v>
      </c>
      <c r="BX65" s="9">
        <f t="shared" si="93"/>
        <v>0.34782608695652173</v>
      </c>
      <c r="BY65" s="9">
        <f t="shared" si="58"/>
        <v>0.44565217391304346</v>
      </c>
      <c r="BZ65" s="9">
        <f t="shared" si="59"/>
        <v>0.45652173913043476</v>
      </c>
      <c r="CA65" s="9">
        <f t="shared" si="60"/>
        <v>0.54347826086956519</v>
      </c>
      <c r="CB65" s="9">
        <f t="shared" si="61"/>
        <v>0.59782608695652173</v>
      </c>
      <c r="CC65" s="9"/>
      <c r="CD65" s="7">
        <f t="shared" si="66"/>
        <v>0</v>
      </c>
      <c r="CE65" s="10" t="s">
        <v>224</v>
      </c>
      <c r="CF65" s="7">
        <f t="shared" si="62"/>
        <v>0</v>
      </c>
      <c r="CG65" s="11" t="s">
        <v>224</v>
      </c>
    </row>
    <row r="66" spans="1:85" ht="16" customHeight="1" x14ac:dyDescent="0.2">
      <c r="A66" s="3" t="s">
        <v>248</v>
      </c>
      <c r="B66" s="4" t="s">
        <v>178</v>
      </c>
      <c r="C66" s="3">
        <v>321</v>
      </c>
      <c r="D66" s="3">
        <v>321</v>
      </c>
      <c r="E66" s="3">
        <f t="shared" si="63"/>
        <v>216.4</v>
      </c>
      <c r="F66" s="3">
        <v>244</v>
      </c>
      <c r="G66" s="3">
        <v>254</v>
      </c>
      <c r="H66" s="3">
        <v>230</v>
      </c>
      <c r="I66" s="3">
        <v>185</v>
      </c>
      <c r="J66" s="3">
        <v>169</v>
      </c>
      <c r="K66" s="3">
        <v>175</v>
      </c>
      <c r="L66" s="3">
        <v>170</v>
      </c>
      <c r="M66" s="3">
        <v>167</v>
      </c>
      <c r="N66" s="3">
        <v>177</v>
      </c>
      <c r="O66" s="3">
        <v>176</v>
      </c>
      <c r="P66" s="3">
        <v>181</v>
      </c>
      <c r="Q66" s="3">
        <v>178</v>
      </c>
      <c r="S66" s="8">
        <f t="shared" si="106"/>
        <v>0.5986500519210799</v>
      </c>
      <c r="T66" s="9">
        <f t="shared" si="73"/>
        <v>0.76012461059190028</v>
      </c>
      <c r="U66" s="9">
        <f t="shared" si="74"/>
        <v>0.79127725856697817</v>
      </c>
      <c r="V66" s="9">
        <f t="shared" si="75"/>
        <v>0.71651090342679125</v>
      </c>
      <c r="W66" s="9">
        <f t="shared" si="76"/>
        <v>0.57632398753894076</v>
      </c>
      <c r="X66" s="9">
        <f t="shared" si="77"/>
        <v>0.52647975077881615</v>
      </c>
      <c r="Y66" s="9">
        <f t="shared" si="78"/>
        <v>0.54517133956386288</v>
      </c>
      <c r="Z66" s="9">
        <f t="shared" si="79"/>
        <v>0.52959501557632394</v>
      </c>
      <c r="AA66" s="9">
        <f t="shared" si="80"/>
        <v>0.52024922118380057</v>
      </c>
      <c r="AB66" s="9">
        <f t="shared" si="81"/>
        <v>0.55140186915887845</v>
      </c>
      <c r="AC66" s="9">
        <f t="shared" si="82"/>
        <v>0.54828660436137067</v>
      </c>
      <c r="AD66" s="9">
        <f t="shared" si="83"/>
        <v>0.56386292834890961</v>
      </c>
      <c r="AE66" s="9">
        <f t="shared" si="84"/>
        <v>0.55451713395638624</v>
      </c>
      <c r="AF66" s="7">
        <f t="shared" si="107"/>
        <v>0</v>
      </c>
      <c r="AG66" s="10" t="s">
        <v>224</v>
      </c>
      <c r="AH66" s="7">
        <f t="shared" si="108"/>
        <v>0</v>
      </c>
      <c r="AI66" s="11" t="str">
        <f t="shared" si="109"/>
        <v>No</v>
      </c>
      <c r="AK66" s="4" t="s">
        <v>189</v>
      </c>
      <c r="AL66" s="12">
        <f t="shared" si="94"/>
        <v>528</v>
      </c>
      <c r="AM66" s="12">
        <f t="shared" si="33"/>
        <v>528</v>
      </c>
      <c r="AN66" s="3">
        <f t="shared" si="99"/>
        <v>528</v>
      </c>
      <c r="AO66" s="3">
        <f t="shared" si="100"/>
        <v>528</v>
      </c>
      <c r="AP66" s="3">
        <f t="shared" si="101"/>
        <v>528</v>
      </c>
      <c r="AQ66" s="3">
        <f t="shared" si="102"/>
        <v>528</v>
      </c>
      <c r="AR66" s="3">
        <f t="shared" si="103"/>
        <v>528</v>
      </c>
      <c r="AS66" s="3">
        <f t="shared" si="104"/>
        <v>528</v>
      </c>
      <c r="AT66" s="3">
        <f t="shared" si="105"/>
        <v>528</v>
      </c>
      <c r="AU66" s="3">
        <f t="shared" si="41"/>
        <v>528</v>
      </c>
      <c r="AV66" s="3">
        <f t="shared" si="42"/>
        <v>528</v>
      </c>
      <c r="AW66" s="3">
        <f t="shared" si="43"/>
        <v>528</v>
      </c>
      <c r="AX66" s="3">
        <f t="shared" si="44"/>
        <v>528</v>
      </c>
      <c r="AY66" s="3"/>
      <c r="BA66" s="4" t="s">
        <v>189</v>
      </c>
      <c r="BB66" s="12">
        <f t="shared" si="64"/>
        <v>322.54545454545456</v>
      </c>
      <c r="BC66" s="3">
        <f t="shared" si="72"/>
        <v>413</v>
      </c>
      <c r="BD66" s="3">
        <f t="shared" si="95"/>
        <v>414</v>
      </c>
      <c r="BE66" s="3">
        <f t="shared" si="96"/>
        <v>381</v>
      </c>
      <c r="BF66" s="3">
        <f t="shared" si="97"/>
        <v>314</v>
      </c>
      <c r="BG66" s="3">
        <f t="shared" si="98"/>
        <v>280</v>
      </c>
      <c r="BH66" s="3">
        <f t="shared" si="46"/>
        <v>303</v>
      </c>
      <c r="BI66" s="3">
        <f t="shared" si="47"/>
        <v>283</v>
      </c>
      <c r="BJ66" s="3">
        <f t="shared" si="48"/>
        <v>303</v>
      </c>
      <c r="BK66" s="3">
        <f t="shared" si="49"/>
        <v>301</v>
      </c>
      <c r="BL66" s="3">
        <f t="shared" si="50"/>
        <v>288</v>
      </c>
      <c r="BM66" s="3">
        <f t="shared" si="51"/>
        <v>268</v>
      </c>
      <c r="BN66" s="3"/>
      <c r="BO66" s="4"/>
      <c r="BP66" s="4" t="s">
        <v>189</v>
      </c>
      <c r="BQ66" s="9">
        <f t="shared" si="88"/>
        <v>0.6108815426997245</v>
      </c>
      <c r="BR66" s="9">
        <f t="shared" si="89"/>
        <v>0.78219696969696972</v>
      </c>
      <c r="BS66" s="9">
        <f t="shared" si="90"/>
        <v>0.78409090909090906</v>
      </c>
      <c r="BT66" s="9">
        <f t="shared" si="91"/>
        <v>0.72159090909090906</v>
      </c>
      <c r="BU66" s="9">
        <f t="shared" si="92"/>
        <v>0.59469696969696972</v>
      </c>
      <c r="BV66" s="9">
        <f t="shared" si="93"/>
        <v>0.53030303030303028</v>
      </c>
      <c r="BW66" s="9">
        <f t="shared" si="93"/>
        <v>0.57386363636363635</v>
      </c>
      <c r="BX66" s="9">
        <f t="shared" si="93"/>
        <v>0.53598484848484851</v>
      </c>
      <c r="BY66" s="9">
        <f t="shared" si="58"/>
        <v>0.57386363636363635</v>
      </c>
      <c r="BZ66" s="9">
        <f t="shared" si="59"/>
        <v>0.57007575757575757</v>
      </c>
      <c r="CA66" s="9">
        <f t="shared" si="60"/>
        <v>0.54545454545454541</v>
      </c>
      <c r="CB66" s="9">
        <f t="shared" si="61"/>
        <v>0.50757575757575757</v>
      </c>
      <c r="CC66" s="9"/>
      <c r="CD66" s="7">
        <f t="shared" si="66"/>
        <v>0</v>
      </c>
      <c r="CE66" s="10" t="s">
        <v>224</v>
      </c>
      <c r="CF66" s="7">
        <f t="shared" si="62"/>
        <v>0</v>
      </c>
      <c r="CG66" s="11" t="s">
        <v>224</v>
      </c>
    </row>
    <row r="67" spans="1:85" ht="16" customHeight="1" x14ac:dyDescent="0.2">
      <c r="A67" s="3" t="s">
        <v>75</v>
      </c>
      <c r="B67" s="4" t="s">
        <v>179</v>
      </c>
      <c r="C67" s="3">
        <v>168</v>
      </c>
      <c r="D67" s="3">
        <v>168</v>
      </c>
      <c r="E67" s="3">
        <f t="shared" si="63"/>
        <v>123</v>
      </c>
      <c r="F67" s="3">
        <v>153</v>
      </c>
      <c r="G67" s="3">
        <v>167</v>
      </c>
      <c r="H67" s="3">
        <v>136</v>
      </c>
      <c r="I67" s="3">
        <v>80</v>
      </c>
      <c r="J67" s="3">
        <v>79</v>
      </c>
      <c r="K67" s="3">
        <v>75</v>
      </c>
      <c r="L67" s="3">
        <v>71</v>
      </c>
      <c r="M67" s="3">
        <v>68</v>
      </c>
      <c r="N67" s="3">
        <v>84</v>
      </c>
      <c r="O67" s="3">
        <v>105</v>
      </c>
      <c r="P67" s="3">
        <v>124</v>
      </c>
      <c r="Q67" s="3">
        <v>112</v>
      </c>
      <c r="S67" s="8">
        <f t="shared" si="106"/>
        <v>0.62202380952380965</v>
      </c>
      <c r="T67" s="9">
        <f t="shared" ref="T67:T98" si="110">IF(F67&lt;&gt;"",F67/$D67,"")</f>
        <v>0.9107142857142857</v>
      </c>
      <c r="U67" s="9">
        <f t="shared" ref="U67:U98" si="111">IF(G67&lt;&gt;"",G67/$D67,"")</f>
        <v>0.99404761904761907</v>
      </c>
      <c r="V67" s="9">
        <f t="shared" ref="V67:V98" si="112">IF(H67&lt;&gt;"",H67/$D67,"")</f>
        <v>0.80952380952380953</v>
      </c>
      <c r="W67" s="9">
        <f t="shared" ref="W67:W98" si="113">IF(I67&lt;&gt;"",I67/$D67,"")</f>
        <v>0.47619047619047616</v>
      </c>
      <c r="X67" s="9">
        <f t="shared" ref="X67:X98" si="114">IF(J67&lt;&gt;"",J67/$D67,"")</f>
        <v>0.47023809523809523</v>
      </c>
      <c r="Y67" s="9">
        <f t="shared" ref="Y67:Y98" si="115">IF(K67&lt;&gt;"",K67/$D67,"")</f>
        <v>0.44642857142857145</v>
      </c>
      <c r="Z67" s="9">
        <f t="shared" ref="Z67:Z98" si="116">IF(L67&lt;&gt;"",L67/$D67,"")</f>
        <v>0.42261904761904762</v>
      </c>
      <c r="AA67" s="9">
        <f t="shared" ref="AA67:AA98" si="117">IF(M67&lt;&gt;"",M67/$D67,"")</f>
        <v>0.40476190476190477</v>
      </c>
      <c r="AB67" s="9">
        <f t="shared" ref="AB67:AB98" si="118">IF(N67&lt;&gt;"",N67/$D67,"")</f>
        <v>0.5</v>
      </c>
      <c r="AC67" s="9">
        <f t="shared" ref="AC67:AC98" si="119">IF(O67&lt;&gt;"",O67/$D67,"")</f>
        <v>0.625</v>
      </c>
      <c r="AD67" s="9">
        <f t="shared" ref="AD67:AD98" si="120">IF(P67&lt;&gt;"",P67/$D67,"")</f>
        <v>0.73809523809523814</v>
      </c>
      <c r="AE67" s="9">
        <f t="shared" ref="AE67:AE98" si="121">IF(Q67&lt;&gt;"",Q67/$D67,"")</f>
        <v>0.66666666666666663</v>
      </c>
      <c r="AF67" s="7">
        <f t="shared" si="107"/>
        <v>0</v>
      </c>
      <c r="AG67" s="10" t="s">
        <v>223</v>
      </c>
      <c r="AH67" s="7">
        <f t="shared" si="108"/>
        <v>2</v>
      </c>
      <c r="AI67" s="11" t="str">
        <f t="shared" si="109"/>
        <v>Yes</v>
      </c>
      <c r="AK67" s="4" t="s">
        <v>190</v>
      </c>
      <c r="AL67" s="12">
        <f t="shared" si="94"/>
        <v>129</v>
      </c>
      <c r="AM67" s="12">
        <f t="shared" si="33"/>
        <v>129</v>
      </c>
      <c r="AN67" s="3">
        <f t="shared" si="99"/>
        <v>129</v>
      </c>
      <c r="AO67" s="3">
        <f t="shared" si="100"/>
        <v>129</v>
      </c>
      <c r="AP67" s="3">
        <f t="shared" si="101"/>
        <v>129</v>
      </c>
      <c r="AQ67" s="3">
        <f t="shared" si="102"/>
        <v>129</v>
      </c>
      <c r="AR67" s="3">
        <f t="shared" si="103"/>
        <v>129</v>
      </c>
      <c r="AS67" s="3">
        <f t="shared" si="104"/>
        <v>129</v>
      </c>
      <c r="AT67" s="3">
        <f t="shared" si="105"/>
        <v>129</v>
      </c>
      <c r="AU67" s="3">
        <f t="shared" si="41"/>
        <v>129</v>
      </c>
      <c r="AV67" s="3">
        <f t="shared" si="42"/>
        <v>129</v>
      </c>
      <c r="AW67" s="3">
        <f t="shared" si="43"/>
        <v>129</v>
      </c>
      <c r="AX67" s="3">
        <f t="shared" si="44"/>
        <v>129</v>
      </c>
      <c r="AY67" s="3"/>
      <c r="BA67" s="4" t="s">
        <v>190</v>
      </c>
      <c r="BB67" s="12">
        <f t="shared" si="64"/>
        <v>75.545454545454547</v>
      </c>
      <c r="BC67" s="3">
        <f t="shared" si="72"/>
        <v>124</v>
      </c>
      <c r="BD67" s="3">
        <f t="shared" si="95"/>
        <v>117</v>
      </c>
      <c r="BE67" s="3">
        <f t="shared" si="96"/>
        <v>95</v>
      </c>
      <c r="BF67" s="3">
        <f t="shared" si="97"/>
        <v>72</v>
      </c>
      <c r="BG67" s="3">
        <f t="shared" si="98"/>
        <v>71</v>
      </c>
      <c r="BH67" s="3">
        <f t="shared" si="46"/>
        <v>63</v>
      </c>
      <c r="BI67" s="3">
        <f t="shared" si="47"/>
        <v>51</v>
      </c>
      <c r="BJ67" s="3">
        <f t="shared" si="48"/>
        <v>56</v>
      </c>
      <c r="BK67" s="3">
        <f t="shared" si="49"/>
        <v>49</v>
      </c>
      <c r="BL67" s="3">
        <f t="shared" si="50"/>
        <v>70</v>
      </c>
      <c r="BM67" s="3">
        <f t="shared" si="51"/>
        <v>63</v>
      </c>
      <c r="BN67" s="3"/>
      <c r="BO67" s="4"/>
      <c r="BP67" s="4" t="s">
        <v>190</v>
      </c>
      <c r="BQ67" s="9">
        <f t="shared" si="88"/>
        <v>0.58562367864693443</v>
      </c>
      <c r="BR67" s="9">
        <f t="shared" si="89"/>
        <v>0.96124031007751942</v>
      </c>
      <c r="BS67" s="9">
        <f t="shared" si="90"/>
        <v>0.90697674418604646</v>
      </c>
      <c r="BT67" s="9">
        <f t="shared" si="91"/>
        <v>0.73643410852713176</v>
      </c>
      <c r="BU67" s="9">
        <f t="shared" si="92"/>
        <v>0.55813953488372092</v>
      </c>
      <c r="BV67" s="9">
        <f t="shared" si="93"/>
        <v>0.55038759689922478</v>
      </c>
      <c r="BW67" s="9">
        <f t="shared" si="93"/>
        <v>0.48837209302325579</v>
      </c>
      <c r="BX67" s="9">
        <f t="shared" si="93"/>
        <v>0.39534883720930231</v>
      </c>
      <c r="BY67" s="9">
        <f t="shared" si="58"/>
        <v>0.43410852713178294</v>
      </c>
      <c r="BZ67" s="9">
        <f t="shared" si="59"/>
        <v>0.37984496124031009</v>
      </c>
      <c r="CA67" s="9">
        <f t="shared" si="60"/>
        <v>0.54263565891472865</v>
      </c>
      <c r="CB67" s="9">
        <f t="shared" si="61"/>
        <v>0.48837209302325579</v>
      </c>
      <c r="CC67" s="9"/>
      <c r="CD67" s="7">
        <f t="shared" si="66"/>
        <v>0</v>
      </c>
      <c r="CE67" s="10" t="s">
        <v>223</v>
      </c>
      <c r="CF67" s="7">
        <f t="shared" si="62"/>
        <v>2</v>
      </c>
      <c r="CG67" s="11" t="s">
        <v>223</v>
      </c>
    </row>
    <row r="68" spans="1:85" ht="16" customHeight="1" x14ac:dyDescent="0.2">
      <c r="A68" s="3" t="s">
        <v>76</v>
      </c>
      <c r="B68" s="4" t="s">
        <v>180</v>
      </c>
      <c r="C68" s="3">
        <v>75</v>
      </c>
      <c r="D68" s="3">
        <v>75</v>
      </c>
      <c r="E68" s="3">
        <f t="shared" si="63"/>
        <v>77.2</v>
      </c>
      <c r="F68" s="3">
        <v>76</v>
      </c>
      <c r="G68" s="3">
        <v>90</v>
      </c>
      <c r="H68" s="3">
        <v>93</v>
      </c>
      <c r="I68" s="3">
        <v>65</v>
      </c>
      <c r="J68" s="3">
        <v>62</v>
      </c>
      <c r="K68" s="3">
        <v>67</v>
      </c>
      <c r="L68" s="3">
        <v>71</v>
      </c>
      <c r="M68" s="3">
        <v>90</v>
      </c>
      <c r="N68" s="3">
        <v>102</v>
      </c>
      <c r="O68" s="3">
        <v>104</v>
      </c>
      <c r="P68" s="3">
        <v>92</v>
      </c>
      <c r="Q68" s="3"/>
      <c r="S68" s="8">
        <f t="shared" si="106"/>
        <v>1.1054545454545452</v>
      </c>
      <c r="T68" s="9">
        <f t="shared" si="110"/>
        <v>1.0133333333333334</v>
      </c>
      <c r="U68" s="9">
        <f t="shared" si="111"/>
        <v>1.2</v>
      </c>
      <c r="V68" s="9">
        <f t="shared" si="112"/>
        <v>1.24</v>
      </c>
      <c r="W68" s="9">
        <f t="shared" si="113"/>
        <v>0.8666666666666667</v>
      </c>
      <c r="X68" s="9">
        <f t="shared" si="114"/>
        <v>0.82666666666666666</v>
      </c>
      <c r="Y68" s="9">
        <f t="shared" si="115"/>
        <v>0.89333333333333331</v>
      </c>
      <c r="Z68" s="9">
        <f t="shared" si="116"/>
        <v>0.94666666666666666</v>
      </c>
      <c r="AA68" s="9">
        <f t="shared" si="117"/>
        <v>1.2</v>
      </c>
      <c r="AB68" s="9">
        <f t="shared" si="118"/>
        <v>1.36</v>
      </c>
      <c r="AC68" s="9">
        <f t="shared" si="119"/>
        <v>1.3866666666666667</v>
      </c>
      <c r="AD68" s="9">
        <f t="shared" si="120"/>
        <v>1.2266666666666666</v>
      </c>
      <c r="AE68" s="9" t="str">
        <f t="shared" si="121"/>
        <v/>
      </c>
      <c r="AF68" s="7">
        <f t="shared" si="107"/>
        <v>7</v>
      </c>
      <c r="AG68" s="10" t="s">
        <v>224</v>
      </c>
      <c r="AH68" s="7">
        <f t="shared" si="108"/>
        <v>8</v>
      </c>
      <c r="AI68" s="11" t="str">
        <f t="shared" si="109"/>
        <v>Yes</v>
      </c>
      <c r="AK68" s="4" t="s">
        <v>191</v>
      </c>
      <c r="AL68" s="12">
        <f t="shared" si="94"/>
        <v>108</v>
      </c>
      <c r="AM68" s="12">
        <f t="shared" si="33"/>
        <v>98.181818181818187</v>
      </c>
      <c r="AN68" s="3">
        <f t="shared" si="99"/>
        <v>108</v>
      </c>
      <c r="AO68" s="3">
        <f t="shared" si="100"/>
        <v>108</v>
      </c>
      <c r="AP68" s="3">
        <f t="shared" si="101"/>
        <v>108</v>
      </c>
      <c r="AQ68" s="3">
        <f t="shared" si="102"/>
        <v>108</v>
      </c>
      <c r="AR68" s="3">
        <f t="shared" si="103"/>
        <v>108</v>
      </c>
      <c r="AS68" s="3">
        <f t="shared" si="104"/>
        <v>108</v>
      </c>
      <c r="AT68" s="3">
        <f t="shared" si="105"/>
        <v>108</v>
      </c>
      <c r="AU68" s="3">
        <f t="shared" ref="AU68:AU96" si="122">SUMIFS($D$3:$D$113,$B$3:$B$113,$AK68,M$3:M$113, "&lt;&gt;")</f>
        <v>108</v>
      </c>
      <c r="AV68" s="3">
        <f t="shared" ref="AV68:AV96" si="123">SUMIFS($D$3:$D$113,$B$3:$B$113,$AK68,N$3:N$113, "&lt;&gt;")</f>
        <v>108</v>
      </c>
      <c r="AW68" s="3">
        <f t="shared" ref="AW68:AW96" si="124">SUMIFS($D$3:$D$113,$B$3:$B$113,$AK68,O$3:O$113, "&lt;&gt;")</f>
        <v>108</v>
      </c>
      <c r="AX68" s="3">
        <f t="shared" ref="AX68:AX96" si="125">SUMIFS($D$3:$D$113,$B$3:$B$113,$AK68,P$3:P$113, "&lt;&gt;")</f>
        <v>0</v>
      </c>
      <c r="AY68" s="3"/>
      <c r="BA68" s="4" t="s">
        <v>191</v>
      </c>
      <c r="BB68" s="12">
        <f t="shared" si="64"/>
        <v>113.5</v>
      </c>
      <c r="BC68" s="3">
        <f t="shared" si="72"/>
        <v>126</v>
      </c>
      <c r="BD68" s="3">
        <f t="shared" si="95"/>
        <v>114</v>
      </c>
      <c r="BE68" s="3">
        <f t="shared" si="96"/>
        <v>116</v>
      </c>
      <c r="BF68" s="3">
        <f t="shared" si="97"/>
        <v>114</v>
      </c>
      <c r="BG68" s="3">
        <f t="shared" si="98"/>
        <v>111</v>
      </c>
      <c r="BH68" s="3">
        <f t="shared" ref="BH68:BH96" si="126">SUMIFS(K$3:K$113,$B$3:$B$113,$BA68,K$3:K$113,"&lt;&gt;")</f>
        <v>119</v>
      </c>
      <c r="BI68" s="3">
        <f t="shared" ref="BI68:BI96" si="127">SUMIFS(L$3:L$113,$B$3:$B$113,$BA68,L$3:L$113,"&lt;&gt;")</f>
        <v>102</v>
      </c>
      <c r="BJ68" s="3">
        <f t="shared" ref="BJ68:BJ96" si="128">SUMIFS(M$3:M$113,$B$3:$B$113,$BA68,M$3:M$113,"&lt;&gt;")</f>
        <v>101</v>
      </c>
      <c r="BK68" s="3">
        <f t="shared" ref="BK68:BK96" si="129">SUMIFS(N$3:N$113,$B$3:$B$113,$BA68,N$3:N$113,"&lt;&gt;")</f>
        <v>119</v>
      </c>
      <c r="BL68" s="3">
        <f t="shared" ref="BL68:BL96" si="130">SUMIFS(O$3:O$113,$B$3:$B$113,$BA68,O$3:O$113,"&lt;&gt;")</f>
        <v>113</v>
      </c>
      <c r="BM68" s="3" t="s">
        <v>241</v>
      </c>
      <c r="BN68" s="3"/>
      <c r="BO68" s="4"/>
      <c r="BP68" s="4" t="s">
        <v>191</v>
      </c>
      <c r="BQ68" s="9">
        <f t="shared" si="88"/>
        <v>1.1560185185185186</v>
      </c>
      <c r="BR68" s="9">
        <f t="shared" si="89"/>
        <v>1.1666666666666667</v>
      </c>
      <c r="BS68" s="9">
        <f t="shared" si="90"/>
        <v>1.0555555555555556</v>
      </c>
      <c r="BT68" s="9">
        <f t="shared" si="91"/>
        <v>1.0740740740740742</v>
      </c>
      <c r="BU68" s="9">
        <f t="shared" si="92"/>
        <v>1.0555555555555556</v>
      </c>
      <c r="BV68" s="9">
        <f t="shared" si="93"/>
        <v>1.0277777777777777</v>
      </c>
      <c r="BW68" s="9">
        <f t="shared" si="93"/>
        <v>1.1018518518518519</v>
      </c>
      <c r="BX68" s="9">
        <f t="shared" si="93"/>
        <v>0.94444444444444442</v>
      </c>
      <c r="BY68" s="9">
        <f t="shared" ref="BY68:BY97" si="131">BJ68/AU68</f>
        <v>0.93518518518518523</v>
      </c>
      <c r="BZ68" s="9">
        <f t="shared" ref="BZ68:BZ97" si="132">BK68/AV68</f>
        <v>1.1018518518518519</v>
      </c>
      <c r="CA68" s="9">
        <f t="shared" ref="CA68:CA97" si="133">BL68/AW68</f>
        <v>1.0462962962962963</v>
      </c>
      <c r="CB68" s="9" t="s">
        <v>241</v>
      </c>
      <c r="CC68" s="9"/>
      <c r="CD68" s="7">
        <f t="shared" si="66"/>
        <v>8</v>
      </c>
      <c r="CE68" s="10" t="s">
        <v>224</v>
      </c>
      <c r="CF68" s="7">
        <f t="shared" ref="CF68:CF96" si="134">COUNTIF(BR68:CC68,"&gt;.9")</f>
        <v>10</v>
      </c>
      <c r="CG68" s="11" t="s">
        <v>224</v>
      </c>
    </row>
    <row r="69" spans="1:85" ht="16" customHeight="1" x14ac:dyDescent="0.2">
      <c r="A69" s="3" t="s">
        <v>77</v>
      </c>
      <c r="B69" s="4" t="s">
        <v>181</v>
      </c>
      <c r="C69" s="3">
        <v>68</v>
      </c>
      <c r="D69" s="3">
        <v>68</v>
      </c>
      <c r="E69" s="3">
        <f t="shared" ref="E69:E113" si="135">AVERAGEIF(F69:J69,"&lt;&gt;")</f>
        <v>51.4</v>
      </c>
      <c r="F69" s="3">
        <v>55</v>
      </c>
      <c r="G69" s="3">
        <v>60</v>
      </c>
      <c r="H69" s="3">
        <v>56</v>
      </c>
      <c r="I69" s="3">
        <v>45</v>
      </c>
      <c r="J69" s="3">
        <v>41</v>
      </c>
      <c r="K69" s="3">
        <v>43</v>
      </c>
      <c r="L69" s="3">
        <v>41</v>
      </c>
      <c r="M69" s="3">
        <v>42</v>
      </c>
      <c r="N69" s="3">
        <v>51</v>
      </c>
      <c r="O69" s="3">
        <v>65</v>
      </c>
      <c r="P69" s="3">
        <v>71</v>
      </c>
      <c r="Q69" s="3"/>
      <c r="S69" s="8">
        <f t="shared" si="106"/>
        <v>0.76203208556149737</v>
      </c>
      <c r="T69" s="9">
        <f t="shared" si="110"/>
        <v>0.80882352941176472</v>
      </c>
      <c r="U69" s="9">
        <f t="shared" si="111"/>
        <v>0.88235294117647056</v>
      </c>
      <c r="V69" s="9">
        <f t="shared" si="112"/>
        <v>0.82352941176470584</v>
      </c>
      <c r="W69" s="9">
        <f t="shared" si="113"/>
        <v>0.66176470588235292</v>
      </c>
      <c r="X69" s="9">
        <f t="shared" si="114"/>
        <v>0.6029411764705882</v>
      </c>
      <c r="Y69" s="9">
        <f t="shared" si="115"/>
        <v>0.63235294117647056</v>
      </c>
      <c r="Z69" s="9">
        <f t="shared" si="116"/>
        <v>0.6029411764705882</v>
      </c>
      <c r="AA69" s="9">
        <f t="shared" si="117"/>
        <v>0.61764705882352944</v>
      </c>
      <c r="AB69" s="9">
        <f t="shared" si="118"/>
        <v>0.75</v>
      </c>
      <c r="AC69" s="9">
        <f t="shared" si="119"/>
        <v>0.95588235294117652</v>
      </c>
      <c r="AD69" s="9">
        <f t="shared" si="120"/>
        <v>1.0441176470588236</v>
      </c>
      <c r="AE69" s="9" t="str">
        <f t="shared" si="121"/>
        <v/>
      </c>
      <c r="AF69" s="7">
        <f t="shared" si="107"/>
        <v>1</v>
      </c>
      <c r="AG69" s="10" t="s">
        <v>223</v>
      </c>
      <c r="AH69" s="7">
        <f t="shared" si="108"/>
        <v>2</v>
      </c>
      <c r="AI69" s="11" t="str">
        <f t="shared" si="109"/>
        <v>Yes</v>
      </c>
      <c r="AK69" s="4" t="s">
        <v>192</v>
      </c>
      <c r="AL69" s="12">
        <f t="shared" si="94"/>
        <v>92</v>
      </c>
      <c r="AM69" s="12">
        <f t="shared" ref="AM69:AM96" si="136">AVERAGEIF(AN69:AY69,"&lt;&gt;")</f>
        <v>92</v>
      </c>
      <c r="AN69" s="3">
        <f t="shared" si="99"/>
        <v>92</v>
      </c>
      <c r="AO69" s="3">
        <f t="shared" si="100"/>
        <v>92</v>
      </c>
      <c r="AP69" s="3">
        <f t="shared" si="101"/>
        <v>92</v>
      </c>
      <c r="AQ69" s="3">
        <f t="shared" si="102"/>
        <v>92</v>
      </c>
      <c r="AR69" s="3">
        <f t="shared" si="103"/>
        <v>92</v>
      </c>
      <c r="AS69" s="3">
        <f t="shared" si="104"/>
        <v>92</v>
      </c>
      <c r="AT69" s="3">
        <f t="shared" si="105"/>
        <v>92</v>
      </c>
      <c r="AU69" s="3">
        <f t="shared" si="122"/>
        <v>92</v>
      </c>
      <c r="AV69" s="3">
        <f t="shared" si="123"/>
        <v>92</v>
      </c>
      <c r="AW69" s="3">
        <f t="shared" si="124"/>
        <v>92</v>
      </c>
      <c r="AX69" s="3">
        <f t="shared" si="125"/>
        <v>92</v>
      </c>
      <c r="AY69" s="3"/>
      <c r="BA69" s="4" t="s">
        <v>192</v>
      </c>
      <c r="BB69" s="12">
        <f t="shared" si="64"/>
        <v>52.909090909090907</v>
      </c>
      <c r="BC69" s="3">
        <f t="shared" si="72"/>
        <v>57</v>
      </c>
      <c r="BD69" s="3">
        <f t="shared" si="95"/>
        <v>52</v>
      </c>
      <c r="BE69" s="3">
        <f t="shared" si="96"/>
        <v>47</v>
      </c>
      <c r="BF69" s="3">
        <f t="shared" si="97"/>
        <v>37</v>
      </c>
      <c r="BG69" s="3">
        <f t="shared" si="98"/>
        <v>43</v>
      </c>
      <c r="BH69" s="3">
        <f t="shared" si="126"/>
        <v>44</v>
      </c>
      <c r="BI69" s="3">
        <f t="shared" si="127"/>
        <v>54</v>
      </c>
      <c r="BJ69" s="3">
        <f t="shared" si="128"/>
        <v>55</v>
      </c>
      <c r="BK69" s="3">
        <f t="shared" si="129"/>
        <v>63</v>
      </c>
      <c r="BL69" s="3">
        <f t="shared" si="130"/>
        <v>64</v>
      </c>
      <c r="BM69" s="3">
        <f t="shared" ref="BM69:BM96" si="137">SUMIFS(P$3:P$113,$B$3:$B$113,$BA69,P$3:P$113,"&lt;&gt;")</f>
        <v>66</v>
      </c>
      <c r="BN69" s="3"/>
      <c r="BO69" s="4"/>
      <c r="BP69" s="4" t="s">
        <v>192</v>
      </c>
      <c r="BQ69" s="9">
        <f t="shared" si="88"/>
        <v>0.57509881422924902</v>
      </c>
      <c r="BR69" s="9">
        <f t="shared" si="89"/>
        <v>0.61956521739130432</v>
      </c>
      <c r="BS69" s="9">
        <f t="shared" si="90"/>
        <v>0.56521739130434778</v>
      </c>
      <c r="BT69" s="9">
        <f t="shared" si="91"/>
        <v>0.51086956521739135</v>
      </c>
      <c r="BU69" s="9">
        <f t="shared" si="92"/>
        <v>0.40217391304347827</v>
      </c>
      <c r="BV69" s="9">
        <f t="shared" si="93"/>
        <v>0.46739130434782611</v>
      </c>
      <c r="BW69" s="9">
        <f t="shared" si="93"/>
        <v>0.47826086956521741</v>
      </c>
      <c r="BX69" s="9">
        <f t="shared" si="93"/>
        <v>0.58695652173913049</v>
      </c>
      <c r="BY69" s="9">
        <f t="shared" si="131"/>
        <v>0.59782608695652173</v>
      </c>
      <c r="BZ69" s="9">
        <f t="shared" si="132"/>
        <v>0.68478260869565222</v>
      </c>
      <c r="CA69" s="9">
        <f t="shared" si="133"/>
        <v>0.69565217391304346</v>
      </c>
      <c r="CB69" s="9">
        <f t="shared" ref="CB69:CB97" si="138">BM69/AX69</f>
        <v>0.71739130434782605</v>
      </c>
      <c r="CC69" s="9"/>
      <c r="CD69" s="7">
        <f t="shared" si="66"/>
        <v>0</v>
      </c>
      <c r="CE69" s="10" t="s">
        <v>224</v>
      </c>
      <c r="CF69" s="7">
        <f t="shared" si="134"/>
        <v>0</v>
      </c>
      <c r="CG69" s="11" t="s">
        <v>224</v>
      </c>
    </row>
    <row r="70" spans="1:85" ht="16" customHeight="1" x14ac:dyDescent="0.2">
      <c r="A70" s="3" t="s">
        <v>78</v>
      </c>
      <c r="B70" s="4" t="s">
        <v>182</v>
      </c>
      <c r="C70" s="3">
        <v>171</v>
      </c>
      <c r="D70" s="3">
        <v>171</v>
      </c>
      <c r="E70" s="3">
        <f t="shared" si="135"/>
        <v>150.4</v>
      </c>
      <c r="F70" s="3">
        <v>159</v>
      </c>
      <c r="G70" s="3">
        <v>169</v>
      </c>
      <c r="H70" s="3">
        <v>158</v>
      </c>
      <c r="I70" s="3">
        <v>135</v>
      </c>
      <c r="J70" s="3">
        <v>131</v>
      </c>
      <c r="K70" s="3">
        <v>149</v>
      </c>
      <c r="L70" s="3">
        <v>170</v>
      </c>
      <c r="M70" s="3">
        <v>147</v>
      </c>
      <c r="N70" s="3">
        <v>159</v>
      </c>
      <c r="O70" s="3">
        <v>177</v>
      </c>
      <c r="P70" s="3">
        <v>183</v>
      </c>
      <c r="Q70" s="3">
        <v>161</v>
      </c>
      <c r="S70" s="8">
        <f t="shared" si="106"/>
        <v>0.92495126705653019</v>
      </c>
      <c r="T70" s="9">
        <f t="shared" si="110"/>
        <v>0.92982456140350878</v>
      </c>
      <c r="U70" s="9">
        <f t="shared" si="111"/>
        <v>0.98830409356725146</v>
      </c>
      <c r="V70" s="9">
        <f t="shared" si="112"/>
        <v>0.92397660818713445</v>
      </c>
      <c r="W70" s="9">
        <f t="shared" si="113"/>
        <v>0.78947368421052633</v>
      </c>
      <c r="X70" s="9">
        <f t="shared" si="114"/>
        <v>0.76608187134502925</v>
      </c>
      <c r="Y70" s="9">
        <f t="shared" si="115"/>
        <v>0.87134502923976609</v>
      </c>
      <c r="Z70" s="9">
        <f t="shared" si="116"/>
        <v>0.99415204678362568</v>
      </c>
      <c r="AA70" s="9">
        <f t="shared" si="117"/>
        <v>0.85964912280701755</v>
      </c>
      <c r="AB70" s="9">
        <f t="shared" si="118"/>
        <v>0.92982456140350878</v>
      </c>
      <c r="AC70" s="9">
        <f t="shared" si="119"/>
        <v>1.0350877192982457</v>
      </c>
      <c r="AD70" s="9">
        <f t="shared" si="120"/>
        <v>1.0701754385964912</v>
      </c>
      <c r="AE70" s="9">
        <f t="shared" si="121"/>
        <v>0.94152046783625731</v>
      </c>
      <c r="AF70" s="7">
        <f t="shared" si="107"/>
        <v>2</v>
      </c>
      <c r="AG70" s="10" t="s">
        <v>223</v>
      </c>
      <c r="AH70" s="7">
        <f t="shared" si="108"/>
        <v>8</v>
      </c>
      <c r="AI70" s="11" t="str">
        <f t="shared" si="109"/>
        <v>Yes</v>
      </c>
      <c r="AK70" s="4" t="s">
        <v>193</v>
      </c>
      <c r="AL70" s="12">
        <f t="shared" si="94"/>
        <v>136</v>
      </c>
      <c r="AM70" s="12">
        <f t="shared" si="136"/>
        <v>136</v>
      </c>
      <c r="AN70" s="3">
        <f t="shared" si="99"/>
        <v>136</v>
      </c>
      <c r="AO70" s="3">
        <f t="shared" si="100"/>
        <v>136</v>
      </c>
      <c r="AP70" s="3">
        <f t="shared" si="101"/>
        <v>136</v>
      </c>
      <c r="AQ70" s="3">
        <f t="shared" si="102"/>
        <v>136</v>
      </c>
      <c r="AR70" s="3">
        <f t="shared" si="103"/>
        <v>136</v>
      </c>
      <c r="AS70" s="3">
        <f t="shared" si="104"/>
        <v>136</v>
      </c>
      <c r="AT70" s="3">
        <f t="shared" si="105"/>
        <v>136</v>
      </c>
      <c r="AU70" s="3">
        <f t="shared" si="122"/>
        <v>136</v>
      </c>
      <c r="AV70" s="3">
        <f t="shared" si="123"/>
        <v>136</v>
      </c>
      <c r="AW70" s="3">
        <f t="shared" si="124"/>
        <v>136</v>
      </c>
      <c r="AX70" s="3">
        <f t="shared" si="125"/>
        <v>136</v>
      </c>
      <c r="AY70" s="3"/>
      <c r="BA70" s="4" t="s">
        <v>193</v>
      </c>
      <c r="BB70" s="12">
        <f t="shared" si="64"/>
        <v>71.272727272727266</v>
      </c>
      <c r="BC70" s="3">
        <f t="shared" si="72"/>
        <v>105</v>
      </c>
      <c r="BD70" s="3">
        <f t="shared" si="95"/>
        <v>107</v>
      </c>
      <c r="BE70" s="3">
        <f t="shared" si="96"/>
        <v>96</v>
      </c>
      <c r="BF70" s="3">
        <f t="shared" si="97"/>
        <v>78</v>
      </c>
      <c r="BG70" s="3">
        <f t="shared" si="98"/>
        <v>63</v>
      </c>
      <c r="BH70" s="3">
        <f t="shared" si="126"/>
        <v>62</v>
      </c>
      <c r="BI70" s="3">
        <f t="shared" si="127"/>
        <v>62</v>
      </c>
      <c r="BJ70" s="3">
        <f t="shared" si="128"/>
        <v>54</v>
      </c>
      <c r="BK70" s="3">
        <f t="shared" si="129"/>
        <v>44</v>
      </c>
      <c r="BL70" s="3">
        <f t="shared" si="130"/>
        <v>55</v>
      </c>
      <c r="BM70" s="3">
        <f t="shared" si="137"/>
        <v>58</v>
      </c>
      <c r="BN70" s="3"/>
      <c r="BO70" s="4"/>
      <c r="BP70" s="4" t="s">
        <v>193</v>
      </c>
      <c r="BQ70" s="9">
        <f t="shared" si="88"/>
        <v>0.52406417112299464</v>
      </c>
      <c r="BR70" s="9">
        <f t="shared" si="89"/>
        <v>0.7720588235294118</v>
      </c>
      <c r="BS70" s="9">
        <f t="shared" si="90"/>
        <v>0.78676470588235292</v>
      </c>
      <c r="BT70" s="9">
        <f t="shared" si="91"/>
        <v>0.70588235294117652</v>
      </c>
      <c r="BU70" s="9">
        <f t="shared" si="92"/>
        <v>0.57352941176470584</v>
      </c>
      <c r="BV70" s="9">
        <f t="shared" si="93"/>
        <v>0.46323529411764708</v>
      </c>
      <c r="BW70" s="9">
        <f t="shared" si="93"/>
        <v>0.45588235294117646</v>
      </c>
      <c r="BX70" s="9">
        <f t="shared" si="93"/>
        <v>0.45588235294117646</v>
      </c>
      <c r="BY70" s="9">
        <f t="shared" si="131"/>
        <v>0.39705882352941174</v>
      </c>
      <c r="BZ70" s="9">
        <f t="shared" si="132"/>
        <v>0.3235294117647059</v>
      </c>
      <c r="CA70" s="9">
        <f t="shared" si="133"/>
        <v>0.40441176470588236</v>
      </c>
      <c r="CB70" s="9">
        <f t="shared" si="138"/>
        <v>0.4264705882352941</v>
      </c>
      <c r="CC70" s="9"/>
      <c r="CD70" s="7">
        <f t="shared" si="66"/>
        <v>0</v>
      </c>
      <c r="CE70" s="10" t="s">
        <v>224</v>
      </c>
      <c r="CF70" s="7">
        <f t="shared" si="134"/>
        <v>0</v>
      </c>
      <c r="CG70" s="11" t="s">
        <v>224</v>
      </c>
    </row>
    <row r="71" spans="1:85" ht="16" customHeight="1" x14ac:dyDescent="0.2">
      <c r="A71" s="3" t="s">
        <v>79</v>
      </c>
      <c r="B71" s="4" t="s">
        <v>183</v>
      </c>
      <c r="C71" s="3">
        <v>320</v>
      </c>
      <c r="D71" s="3">
        <v>320</v>
      </c>
      <c r="E71" s="3">
        <f t="shared" si="135"/>
        <v>0</v>
      </c>
      <c r="F71" s="3">
        <v>0</v>
      </c>
      <c r="G71" s="3">
        <v>0</v>
      </c>
      <c r="H71" s="3">
        <v>0</v>
      </c>
      <c r="I71" s="3">
        <v>0</v>
      </c>
      <c r="J71" s="3">
        <v>0</v>
      </c>
      <c r="K71" s="3">
        <v>0</v>
      </c>
      <c r="L71" s="3">
        <v>0</v>
      </c>
      <c r="M71" s="3">
        <v>0</v>
      </c>
      <c r="N71" s="3">
        <v>0</v>
      </c>
      <c r="O71" s="3">
        <v>0</v>
      </c>
      <c r="P71" s="3">
        <v>0</v>
      </c>
      <c r="Q71" s="3">
        <v>0</v>
      </c>
      <c r="S71" s="8">
        <f t="shared" si="106"/>
        <v>0</v>
      </c>
      <c r="T71" s="9">
        <f t="shared" si="110"/>
        <v>0</v>
      </c>
      <c r="U71" s="9">
        <f t="shared" si="111"/>
        <v>0</v>
      </c>
      <c r="V71" s="9">
        <f t="shared" si="112"/>
        <v>0</v>
      </c>
      <c r="W71" s="9">
        <f t="shared" si="113"/>
        <v>0</v>
      </c>
      <c r="X71" s="9">
        <f t="shared" si="114"/>
        <v>0</v>
      </c>
      <c r="Y71" s="9">
        <f t="shared" si="115"/>
        <v>0</v>
      </c>
      <c r="Z71" s="9">
        <f t="shared" si="116"/>
        <v>0</v>
      </c>
      <c r="AA71" s="9">
        <f t="shared" si="117"/>
        <v>0</v>
      </c>
      <c r="AB71" s="9">
        <f t="shared" si="118"/>
        <v>0</v>
      </c>
      <c r="AC71" s="9">
        <f t="shared" si="119"/>
        <v>0</v>
      </c>
      <c r="AD71" s="9">
        <f t="shared" si="120"/>
        <v>0</v>
      </c>
      <c r="AE71" s="9">
        <f t="shared" si="121"/>
        <v>0</v>
      </c>
      <c r="AF71" s="7">
        <f t="shared" si="107"/>
        <v>0</v>
      </c>
      <c r="AG71" s="10" t="s">
        <v>224</v>
      </c>
      <c r="AH71" s="7">
        <f t="shared" si="108"/>
        <v>0</v>
      </c>
      <c r="AI71" s="11" t="str">
        <f t="shared" si="109"/>
        <v>No</v>
      </c>
      <c r="AK71" s="4" t="s">
        <v>131</v>
      </c>
      <c r="AL71" s="12">
        <f t="shared" si="94"/>
        <v>606</v>
      </c>
      <c r="AM71" s="12">
        <f t="shared" si="136"/>
        <v>598</v>
      </c>
      <c r="AN71" s="3">
        <f t="shared" si="99"/>
        <v>598</v>
      </c>
      <c r="AO71" s="3">
        <f t="shared" si="100"/>
        <v>598</v>
      </c>
      <c r="AP71" s="3">
        <f t="shared" si="101"/>
        <v>598</v>
      </c>
      <c r="AQ71" s="3">
        <f t="shared" si="102"/>
        <v>598</v>
      </c>
      <c r="AR71" s="3">
        <f t="shared" si="103"/>
        <v>598</v>
      </c>
      <c r="AS71" s="3">
        <f t="shared" si="104"/>
        <v>598</v>
      </c>
      <c r="AT71" s="3">
        <f t="shared" si="105"/>
        <v>598</v>
      </c>
      <c r="AU71" s="3">
        <f t="shared" si="122"/>
        <v>598</v>
      </c>
      <c r="AV71" s="3">
        <f t="shared" si="123"/>
        <v>598</v>
      </c>
      <c r="AW71" s="3">
        <f t="shared" si="124"/>
        <v>598</v>
      </c>
      <c r="AX71" s="3">
        <f t="shared" si="125"/>
        <v>598</v>
      </c>
      <c r="AY71" s="3"/>
      <c r="BA71" s="4" t="s">
        <v>131</v>
      </c>
      <c r="BB71" s="12">
        <f t="shared" ref="BB71:BB96" si="139">AVERAGEIF(BC71:BN71, "&lt;&gt;")</f>
        <v>369.63636363636363</v>
      </c>
      <c r="BC71" s="3">
        <f t="shared" si="72"/>
        <v>435</v>
      </c>
      <c r="BD71" s="3">
        <f t="shared" si="95"/>
        <v>438</v>
      </c>
      <c r="BE71" s="3">
        <f t="shared" si="96"/>
        <v>389</v>
      </c>
      <c r="BF71" s="3">
        <f t="shared" si="97"/>
        <v>304</v>
      </c>
      <c r="BG71" s="3">
        <f t="shared" si="98"/>
        <v>307</v>
      </c>
      <c r="BH71" s="3">
        <f t="shared" si="126"/>
        <v>316</v>
      </c>
      <c r="BI71" s="3">
        <f t="shared" si="127"/>
        <v>330</v>
      </c>
      <c r="BJ71" s="3">
        <f t="shared" si="128"/>
        <v>366</v>
      </c>
      <c r="BK71" s="3">
        <f t="shared" si="129"/>
        <v>380</v>
      </c>
      <c r="BL71" s="3">
        <f t="shared" si="130"/>
        <v>405</v>
      </c>
      <c r="BM71" s="3">
        <f t="shared" si="137"/>
        <v>396</v>
      </c>
      <c r="BN71" s="3"/>
      <c r="BO71" s="4"/>
      <c r="BP71" s="4" t="s">
        <v>131</v>
      </c>
      <c r="BQ71" s="9">
        <f t="shared" si="88"/>
        <v>0.61812100942535719</v>
      </c>
      <c r="BR71" s="9">
        <f t="shared" si="89"/>
        <v>0.72742474916387956</v>
      </c>
      <c r="BS71" s="9">
        <f t="shared" si="90"/>
        <v>0.73244147157190631</v>
      </c>
      <c r="BT71" s="9">
        <f t="shared" si="91"/>
        <v>0.65050167224080269</v>
      </c>
      <c r="BU71" s="9">
        <f t="shared" si="92"/>
        <v>0.50836120401337792</v>
      </c>
      <c r="BV71" s="9">
        <f t="shared" si="93"/>
        <v>0.51337792642140467</v>
      </c>
      <c r="BW71" s="9">
        <f t="shared" si="93"/>
        <v>0.52842809364548493</v>
      </c>
      <c r="BX71" s="9">
        <f t="shared" si="93"/>
        <v>0.55183946488294311</v>
      </c>
      <c r="BY71" s="9">
        <f t="shared" si="131"/>
        <v>0.61204013377926425</v>
      </c>
      <c r="BZ71" s="9">
        <f t="shared" si="132"/>
        <v>0.63545150501672243</v>
      </c>
      <c r="CA71" s="9">
        <f t="shared" si="133"/>
        <v>0.67725752508361203</v>
      </c>
      <c r="CB71" s="9">
        <f t="shared" si="138"/>
        <v>0.66220735785953178</v>
      </c>
      <c r="CC71" s="9"/>
      <c r="CD71" s="7">
        <f t="shared" si="66"/>
        <v>0</v>
      </c>
      <c r="CE71" s="10" t="s">
        <v>224</v>
      </c>
      <c r="CF71" s="7">
        <f t="shared" si="134"/>
        <v>0</v>
      </c>
      <c r="CG71" s="11" t="s">
        <v>224</v>
      </c>
    </row>
    <row r="72" spans="1:85" ht="16" customHeight="1" x14ac:dyDescent="0.2">
      <c r="A72" s="3" t="s">
        <v>80</v>
      </c>
      <c r="B72" s="4" t="s">
        <v>183</v>
      </c>
      <c r="C72" s="3">
        <v>1904</v>
      </c>
      <c r="D72" s="3">
        <v>1904</v>
      </c>
      <c r="E72" s="3">
        <f t="shared" si="135"/>
        <v>1454.2</v>
      </c>
      <c r="F72" s="3">
        <v>1521</v>
      </c>
      <c r="G72" s="3">
        <v>1488</v>
      </c>
      <c r="H72" s="3">
        <v>1571</v>
      </c>
      <c r="I72" s="3">
        <v>1352</v>
      </c>
      <c r="J72" s="3">
        <v>1339</v>
      </c>
      <c r="K72" s="3">
        <v>1278</v>
      </c>
      <c r="L72" s="3">
        <v>1348</v>
      </c>
      <c r="M72" s="3">
        <v>1439</v>
      </c>
      <c r="N72" s="3">
        <v>1455</v>
      </c>
      <c r="O72" s="3">
        <v>1532</v>
      </c>
      <c r="P72" s="3">
        <v>1443</v>
      </c>
      <c r="Q72" s="3"/>
      <c r="S72" s="8">
        <f t="shared" si="106"/>
        <v>0.75276928953399536</v>
      </c>
      <c r="T72" s="9">
        <f t="shared" si="110"/>
        <v>0.7988445378151261</v>
      </c>
      <c r="U72" s="9">
        <f t="shared" si="111"/>
        <v>0.78151260504201681</v>
      </c>
      <c r="V72" s="9">
        <f t="shared" si="112"/>
        <v>0.82510504201680668</v>
      </c>
      <c r="W72" s="9">
        <f t="shared" si="113"/>
        <v>0.71008403361344541</v>
      </c>
      <c r="X72" s="9">
        <f t="shared" si="114"/>
        <v>0.70325630252100846</v>
      </c>
      <c r="Y72" s="9">
        <f t="shared" si="115"/>
        <v>0.67121848739495793</v>
      </c>
      <c r="Z72" s="9">
        <f t="shared" si="116"/>
        <v>0.70798319327731096</v>
      </c>
      <c r="AA72" s="9">
        <f t="shared" si="117"/>
        <v>0.75577731092436973</v>
      </c>
      <c r="AB72" s="9">
        <f t="shared" si="118"/>
        <v>0.76418067226890751</v>
      </c>
      <c r="AC72" s="9">
        <f t="shared" si="119"/>
        <v>0.80462184873949583</v>
      </c>
      <c r="AD72" s="9">
        <f t="shared" si="120"/>
        <v>0.75787815126050417</v>
      </c>
      <c r="AE72" s="9" t="str">
        <f t="shared" si="121"/>
        <v/>
      </c>
      <c r="AF72" s="7">
        <f t="shared" si="107"/>
        <v>0</v>
      </c>
      <c r="AG72" s="10" t="s">
        <v>224</v>
      </c>
      <c r="AH72" s="7">
        <f t="shared" si="108"/>
        <v>0</v>
      </c>
      <c r="AI72" s="11" t="str">
        <f t="shared" si="109"/>
        <v>No</v>
      </c>
      <c r="AK72" s="4" t="s">
        <v>194</v>
      </c>
      <c r="AL72" s="12">
        <f t="shared" si="94"/>
        <v>60</v>
      </c>
      <c r="AM72" s="12">
        <f t="shared" si="136"/>
        <v>60</v>
      </c>
      <c r="AN72" s="3">
        <f t="shared" si="99"/>
        <v>60</v>
      </c>
      <c r="AO72" s="3">
        <f t="shared" si="100"/>
        <v>60</v>
      </c>
      <c r="AP72" s="3">
        <f t="shared" si="101"/>
        <v>60</v>
      </c>
      <c r="AQ72" s="3">
        <f t="shared" si="102"/>
        <v>60</v>
      </c>
      <c r="AR72" s="3">
        <f t="shared" si="103"/>
        <v>60</v>
      </c>
      <c r="AS72" s="3">
        <f t="shared" si="104"/>
        <v>60</v>
      </c>
      <c r="AT72" s="3">
        <f t="shared" si="105"/>
        <v>60</v>
      </c>
      <c r="AU72" s="3">
        <f t="shared" si="122"/>
        <v>60</v>
      </c>
      <c r="AV72" s="3">
        <f t="shared" si="123"/>
        <v>60</v>
      </c>
      <c r="AW72" s="3">
        <f t="shared" si="124"/>
        <v>60</v>
      </c>
      <c r="AX72" s="3">
        <f t="shared" si="125"/>
        <v>60</v>
      </c>
      <c r="AY72" s="3"/>
      <c r="BA72" s="4" t="s">
        <v>194</v>
      </c>
      <c r="BB72" s="12">
        <f t="shared" si="139"/>
        <v>38.363636363636367</v>
      </c>
      <c r="BC72" s="3">
        <f t="shared" si="72"/>
        <v>47</v>
      </c>
      <c r="BD72" s="3">
        <f t="shared" si="95"/>
        <v>51</v>
      </c>
      <c r="BE72" s="3">
        <f t="shared" si="96"/>
        <v>48</v>
      </c>
      <c r="BF72" s="3">
        <f t="shared" si="97"/>
        <v>33</v>
      </c>
      <c r="BG72" s="3">
        <f t="shared" si="98"/>
        <v>29</v>
      </c>
      <c r="BH72" s="3">
        <f t="shared" si="126"/>
        <v>32</v>
      </c>
      <c r="BI72" s="3">
        <f t="shared" si="127"/>
        <v>35</v>
      </c>
      <c r="BJ72" s="3">
        <f t="shared" si="128"/>
        <v>33</v>
      </c>
      <c r="BK72" s="3">
        <f t="shared" si="129"/>
        <v>35</v>
      </c>
      <c r="BL72" s="3">
        <f t="shared" si="130"/>
        <v>38</v>
      </c>
      <c r="BM72" s="3">
        <f t="shared" si="137"/>
        <v>41</v>
      </c>
      <c r="BN72" s="3"/>
      <c r="BO72" s="4"/>
      <c r="BP72" s="4" t="s">
        <v>194</v>
      </c>
      <c r="BQ72" s="9">
        <f t="shared" si="88"/>
        <v>0.6393939393939394</v>
      </c>
      <c r="BR72" s="9">
        <f t="shared" si="89"/>
        <v>0.78333333333333333</v>
      </c>
      <c r="BS72" s="9">
        <f t="shared" si="90"/>
        <v>0.85</v>
      </c>
      <c r="BT72" s="9">
        <f t="shared" si="91"/>
        <v>0.8</v>
      </c>
      <c r="BU72" s="9">
        <f t="shared" si="92"/>
        <v>0.55000000000000004</v>
      </c>
      <c r="BV72" s="9">
        <f t="shared" si="93"/>
        <v>0.48333333333333334</v>
      </c>
      <c r="BW72" s="9">
        <f t="shared" si="93"/>
        <v>0.53333333333333333</v>
      </c>
      <c r="BX72" s="9">
        <f t="shared" si="93"/>
        <v>0.58333333333333337</v>
      </c>
      <c r="BY72" s="9">
        <f t="shared" si="131"/>
        <v>0.55000000000000004</v>
      </c>
      <c r="BZ72" s="9">
        <f t="shared" si="132"/>
        <v>0.58333333333333337</v>
      </c>
      <c r="CA72" s="9">
        <f t="shared" si="133"/>
        <v>0.6333333333333333</v>
      </c>
      <c r="CB72" s="9">
        <f t="shared" si="138"/>
        <v>0.68333333333333335</v>
      </c>
      <c r="CC72" s="9"/>
      <c r="CD72" s="7">
        <f t="shared" si="66"/>
        <v>0</v>
      </c>
      <c r="CE72" s="10" t="s">
        <v>224</v>
      </c>
      <c r="CF72" s="7">
        <f t="shared" si="134"/>
        <v>0</v>
      </c>
      <c r="CG72" s="11" t="s">
        <v>223</v>
      </c>
    </row>
    <row r="73" spans="1:85" ht="16" customHeight="1" x14ac:dyDescent="0.2">
      <c r="A73" s="3" t="s">
        <v>124</v>
      </c>
      <c r="B73" s="4" t="s">
        <v>183</v>
      </c>
      <c r="C73" s="3">
        <v>721</v>
      </c>
      <c r="D73" s="3">
        <v>721</v>
      </c>
      <c r="E73" s="3">
        <f t="shared" si="135"/>
        <v>22</v>
      </c>
      <c r="F73" s="3">
        <v>28</v>
      </c>
      <c r="G73" s="3">
        <v>25</v>
      </c>
      <c r="H73" s="3">
        <v>21</v>
      </c>
      <c r="I73" s="3">
        <v>19</v>
      </c>
      <c r="J73" s="3">
        <v>17</v>
      </c>
      <c r="K73" s="3">
        <v>18</v>
      </c>
      <c r="L73" s="3">
        <v>17</v>
      </c>
      <c r="M73" s="3">
        <v>16</v>
      </c>
      <c r="N73" s="3">
        <v>14</v>
      </c>
      <c r="O73" s="3">
        <v>15</v>
      </c>
      <c r="P73" s="3">
        <v>13</v>
      </c>
      <c r="Q73" s="3"/>
      <c r="S73" s="8">
        <f t="shared" si="106"/>
        <v>2.5595763459841124E-2</v>
      </c>
      <c r="T73" s="9">
        <f t="shared" si="110"/>
        <v>3.8834951456310676E-2</v>
      </c>
      <c r="U73" s="9">
        <f t="shared" si="111"/>
        <v>3.4674063800277391E-2</v>
      </c>
      <c r="V73" s="9">
        <f t="shared" si="112"/>
        <v>2.9126213592233011E-2</v>
      </c>
      <c r="W73" s="9">
        <f t="shared" si="113"/>
        <v>2.6352288488210817E-2</v>
      </c>
      <c r="X73" s="9">
        <f t="shared" si="114"/>
        <v>2.3578363384188627E-2</v>
      </c>
      <c r="Y73" s="9">
        <f t="shared" si="115"/>
        <v>2.4965325936199722E-2</v>
      </c>
      <c r="Z73" s="9">
        <f t="shared" si="116"/>
        <v>2.3578363384188627E-2</v>
      </c>
      <c r="AA73" s="9">
        <f t="shared" si="117"/>
        <v>2.2191400832177532E-2</v>
      </c>
      <c r="AB73" s="9">
        <f t="shared" si="118"/>
        <v>1.9417475728155338E-2</v>
      </c>
      <c r="AC73" s="9">
        <f t="shared" si="119"/>
        <v>2.0804438280166437E-2</v>
      </c>
      <c r="AD73" s="9">
        <f t="shared" si="120"/>
        <v>1.8030513176144243E-2</v>
      </c>
      <c r="AE73" s="9" t="str">
        <f t="shared" si="121"/>
        <v/>
      </c>
      <c r="AF73" s="7">
        <f t="shared" si="107"/>
        <v>0</v>
      </c>
      <c r="AG73" s="10" t="s">
        <v>224</v>
      </c>
      <c r="AH73" s="7">
        <f t="shared" si="108"/>
        <v>0</v>
      </c>
      <c r="AI73" s="11" t="str">
        <f t="shared" si="109"/>
        <v>No</v>
      </c>
      <c r="AK73" s="4" t="s">
        <v>195</v>
      </c>
      <c r="AL73" s="12">
        <f t="shared" si="94"/>
        <v>211</v>
      </c>
      <c r="AM73" s="12">
        <f t="shared" si="136"/>
        <v>211</v>
      </c>
      <c r="AN73" s="3">
        <f t="shared" si="99"/>
        <v>211</v>
      </c>
      <c r="AO73" s="3">
        <f t="shared" si="100"/>
        <v>211</v>
      </c>
      <c r="AP73" s="3">
        <f t="shared" si="101"/>
        <v>211</v>
      </c>
      <c r="AQ73" s="3">
        <f t="shared" si="102"/>
        <v>211</v>
      </c>
      <c r="AR73" s="3">
        <f t="shared" si="103"/>
        <v>211</v>
      </c>
      <c r="AS73" s="3">
        <f t="shared" si="104"/>
        <v>211</v>
      </c>
      <c r="AT73" s="3">
        <f t="shared" si="105"/>
        <v>211</v>
      </c>
      <c r="AU73" s="3">
        <f t="shared" si="122"/>
        <v>211</v>
      </c>
      <c r="AV73" s="3">
        <f t="shared" si="123"/>
        <v>211</v>
      </c>
      <c r="AW73" s="3">
        <f t="shared" si="124"/>
        <v>211</v>
      </c>
      <c r="AX73" s="3">
        <f t="shared" si="125"/>
        <v>211</v>
      </c>
      <c r="AY73" s="3"/>
      <c r="BA73" s="4" t="s">
        <v>195</v>
      </c>
      <c r="BB73" s="12">
        <f t="shared" si="139"/>
        <v>244.36363636363637</v>
      </c>
      <c r="BC73" s="3">
        <f t="shared" si="72"/>
        <v>290</v>
      </c>
      <c r="BD73" s="3">
        <f t="shared" si="95"/>
        <v>280</v>
      </c>
      <c r="BE73" s="3">
        <f t="shared" si="96"/>
        <v>260</v>
      </c>
      <c r="BF73" s="3">
        <f t="shared" si="97"/>
        <v>202</v>
      </c>
      <c r="BG73" s="3">
        <f t="shared" si="98"/>
        <v>195</v>
      </c>
      <c r="BH73" s="3">
        <f t="shared" si="126"/>
        <v>209</v>
      </c>
      <c r="BI73" s="3">
        <f t="shared" si="127"/>
        <v>227</v>
      </c>
      <c r="BJ73" s="3">
        <f t="shared" si="128"/>
        <v>264</v>
      </c>
      <c r="BK73" s="3">
        <f t="shared" si="129"/>
        <v>261</v>
      </c>
      <c r="BL73" s="3">
        <f t="shared" si="130"/>
        <v>268</v>
      </c>
      <c r="BM73" s="3">
        <f t="shared" si="137"/>
        <v>232</v>
      </c>
      <c r="BN73" s="3"/>
      <c r="BO73" s="4"/>
      <c r="BP73" s="4" t="s">
        <v>195</v>
      </c>
      <c r="BQ73" s="9">
        <f t="shared" si="88"/>
        <v>1.158121499353727</v>
      </c>
      <c r="BR73" s="9">
        <f t="shared" si="89"/>
        <v>1.3744075829383886</v>
      </c>
      <c r="BS73" s="9">
        <f t="shared" si="90"/>
        <v>1.3270142180094786</v>
      </c>
      <c r="BT73" s="9">
        <f t="shared" si="91"/>
        <v>1.2322274881516588</v>
      </c>
      <c r="BU73" s="9">
        <f t="shared" si="92"/>
        <v>0.95734597156398105</v>
      </c>
      <c r="BV73" s="9">
        <f t="shared" si="93"/>
        <v>0.92417061611374407</v>
      </c>
      <c r="BW73" s="9">
        <f t="shared" si="93"/>
        <v>0.99052132701421802</v>
      </c>
      <c r="BX73" s="9">
        <f t="shared" si="93"/>
        <v>1.0758293838862558</v>
      </c>
      <c r="BY73" s="9">
        <f t="shared" si="131"/>
        <v>1.2511848341232228</v>
      </c>
      <c r="BZ73" s="9">
        <f t="shared" si="132"/>
        <v>1.2369668246445498</v>
      </c>
      <c r="CA73" s="9">
        <f t="shared" si="133"/>
        <v>1.2701421800947867</v>
      </c>
      <c r="CB73" s="9">
        <f t="shared" si="138"/>
        <v>1.0995260663507109</v>
      </c>
      <c r="CC73" s="9"/>
      <c r="CD73" s="7">
        <f t="shared" ref="CD73:CD96" si="140">COUNTIF(BR73:CC73,"&gt;1")</f>
        <v>8</v>
      </c>
      <c r="CE73" s="10" t="s">
        <v>223</v>
      </c>
      <c r="CF73" s="7">
        <f t="shared" si="134"/>
        <v>11</v>
      </c>
      <c r="CG73" s="11" t="s">
        <v>223</v>
      </c>
    </row>
    <row r="74" spans="1:85" ht="16" customHeight="1" x14ac:dyDescent="0.2">
      <c r="A74" s="3" t="s">
        <v>81</v>
      </c>
      <c r="B74" s="4" t="s">
        <v>183</v>
      </c>
      <c r="C74" s="3">
        <v>150</v>
      </c>
      <c r="D74" s="3">
        <v>150</v>
      </c>
      <c r="E74" s="3">
        <f t="shared" si="135"/>
        <v>0</v>
      </c>
      <c r="F74" s="3">
        <v>0</v>
      </c>
      <c r="G74" s="3">
        <v>0</v>
      </c>
      <c r="H74" s="3">
        <v>0</v>
      </c>
      <c r="I74" s="3">
        <v>0</v>
      </c>
      <c r="J74" s="3">
        <v>0</v>
      </c>
      <c r="K74" s="3">
        <v>0</v>
      </c>
      <c r="L74" s="3">
        <v>0</v>
      </c>
      <c r="M74" s="3">
        <v>0</v>
      </c>
      <c r="N74" s="3">
        <v>0</v>
      </c>
      <c r="O74" s="3">
        <v>0</v>
      </c>
      <c r="P74" s="3">
        <v>0</v>
      </c>
      <c r="Q74" s="3">
        <v>0</v>
      </c>
      <c r="S74" s="8">
        <f t="shared" si="106"/>
        <v>0</v>
      </c>
      <c r="T74" s="9">
        <f t="shared" si="110"/>
        <v>0</v>
      </c>
      <c r="U74" s="9">
        <f t="shared" si="111"/>
        <v>0</v>
      </c>
      <c r="V74" s="9">
        <f t="shared" si="112"/>
        <v>0</v>
      </c>
      <c r="W74" s="9">
        <f t="shared" si="113"/>
        <v>0</v>
      </c>
      <c r="X74" s="9">
        <f t="shared" si="114"/>
        <v>0</v>
      </c>
      <c r="Y74" s="9">
        <f t="shared" si="115"/>
        <v>0</v>
      </c>
      <c r="Z74" s="9">
        <f t="shared" si="116"/>
        <v>0</v>
      </c>
      <c r="AA74" s="9">
        <f t="shared" si="117"/>
        <v>0</v>
      </c>
      <c r="AB74" s="9">
        <f t="shared" si="118"/>
        <v>0</v>
      </c>
      <c r="AC74" s="9">
        <f t="shared" si="119"/>
        <v>0</v>
      </c>
      <c r="AD74" s="9">
        <f t="shared" si="120"/>
        <v>0</v>
      </c>
      <c r="AE74" s="9">
        <f t="shared" si="121"/>
        <v>0</v>
      </c>
      <c r="AF74" s="7">
        <f t="shared" si="107"/>
        <v>0</v>
      </c>
      <c r="AG74" s="10" t="s">
        <v>224</v>
      </c>
      <c r="AH74" s="7">
        <f t="shared" si="108"/>
        <v>0</v>
      </c>
      <c r="AI74" s="11" t="str">
        <f t="shared" si="109"/>
        <v>No</v>
      </c>
      <c r="AK74" s="4" t="s">
        <v>196</v>
      </c>
      <c r="AL74" s="12">
        <f t="shared" si="94"/>
        <v>72</v>
      </c>
      <c r="AM74" s="12">
        <f t="shared" si="136"/>
        <v>72</v>
      </c>
      <c r="AN74" s="3">
        <f t="shared" si="99"/>
        <v>72</v>
      </c>
      <c r="AO74" s="3">
        <f t="shared" si="100"/>
        <v>72</v>
      </c>
      <c r="AP74" s="3">
        <f t="shared" si="101"/>
        <v>72</v>
      </c>
      <c r="AQ74" s="3">
        <f t="shared" si="102"/>
        <v>72</v>
      </c>
      <c r="AR74" s="3">
        <f t="shared" si="103"/>
        <v>72</v>
      </c>
      <c r="AS74" s="3">
        <f t="shared" si="104"/>
        <v>72</v>
      </c>
      <c r="AT74" s="3">
        <f t="shared" si="105"/>
        <v>72</v>
      </c>
      <c r="AU74" s="3">
        <f t="shared" si="122"/>
        <v>72</v>
      </c>
      <c r="AV74" s="3">
        <f t="shared" si="123"/>
        <v>72</v>
      </c>
      <c r="AW74" s="3">
        <f t="shared" si="124"/>
        <v>72</v>
      </c>
      <c r="AX74" s="3">
        <f t="shared" si="125"/>
        <v>72</v>
      </c>
      <c r="AY74" s="3"/>
      <c r="BA74" s="4" t="s">
        <v>196</v>
      </c>
      <c r="BB74" s="12">
        <f t="shared" si="139"/>
        <v>93.181818181818187</v>
      </c>
      <c r="BC74" s="3">
        <f t="shared" si="72"/>
        <v>107</v>
      </c>
      <c r="BD74" s="3">
        <f t="shared" si="95"/>
        <v>109</v>
      </c>
      <c r="BE74" s="3">
        <f t="shared" si="96"/>
        <v>100</v>
      </c>
      <c r="BF74" s="3">
        <f t="shared" si="97"/>
        <v>81</v>
      </c>
      <c r="BG74" s="3">
        <f t="shared" si="98"/>
        <v>80</v>
      </c>
      <c r="BH74" s="3">
        <f t="shared" si="126"/>
        <v>84</v>
      </c>
      <c r="BI74" s="3">
        <f t="shared" si="127"/>
        <v>78</v>
      </c>
      <c r="BJ74" s="3">
        <f t="shared" si="128"/>
        <v>89</v>
      </c>
      <c r="BK74" s="3">
        <f t="shared" si="129"/>
        <v>94</v>
      </c>
      <c r="BL74" s="3">
        <f t="shared" si="130"/>
        <v>101</v>
      </c>
      <c r="BM74" s="3">
        <f t="shared" si="137"/>
        <v>102</v>
      </c>
      <c r="BN74" s="3"/>
      <c r="BO74" s="4"/>
      <c r="BP74" s="4" t="s">
        <v>196</v>
      </c>
      <c r="BQ74" s="9">
        <f t="shared" si="88"/>
        <v>1.2941919191919193</v>
      </c>
      <c r="BR74" s="9">
        <f t="shared" si="89"/>
        <v>1.4861111111111112</v>
      </c>
      <c r="BS74" s="9">
        <f t="shared" si="90"/>
        <v>1.5138888888888888</v>
      </c>
      <c r="BT74" s="9">
        <f t="shared" si="91"/>
        <v>1.3888888888888888</v>
      </c>
      <c r="BU74" s="9">
        <f t="shared" si="92"/>
        <v>1.125</v>
      </c>
      <c r="BV74" s="9">
        <f t="shared" si="93"/>
        <v>1.1111111111111112</v>
      </c>
      <c r="BW74" s="9">
        <f t="shared" si="93"/>
        <v>1.1666666666666667</v>
      </c>
      <c r="BX74" s="9">
        <f t="shared" si="93"/>
        <v>1.0833333333333333</v>
      </c>
      <c r="BY74" s="9">
        <f t="shared" si="131"/>
        <v>1.2361111111111112</v>
      </c>
      <c r="BZ74" s="9">
        <f t="shared" si="132"/>
        <v>1.3055555555555556</v>
      </c>
      <c r="CA74" s="9">
        <f t="shared" si="133"/>
        <v>1.4027777777777777</v>
      </c>
      <c r="CB74" s="9">
        <f t="shared" si="138"/>
        <v>1.4166666666666667</v>
      </c>
      <c r="CC74" s="9"/>
      <c r="CD74" s="7">
        <f t="shared" si="140"/>
        <v>11</v>
      </c>
      <c r="CE74" s="10" t="s">
        <v>223</v>
      </c>
      <c r="CF74" s="7">
        <f t="shared" si="134"/>
        <v>11</v>
      </c>
      <c r="CG74" s="11" t="s">
        <v>223</v>
      </c>
    </row>
    <row r="75" spans="1:85" ht="16" customHeight="1" x14ac:dyDescent="0.2">
      <c r="A75" s="3" t="s">
        <v>82</v>
      </c>
      <c r="B75" s="4" t="s">
        <v>184</v>
      </c>
      <c r="C75" s="3">
        <v>106</v>
      </c>
      <c r="D75" s="3">
        <v>106</v>
      </c>
      <c r="E75" s="3">
        <f t="shared" si="135"/>
        <v>79.400000000000006</v>
      </c>
      <c r="F75" s="3">
        <v>100</v>
      </c>
      <c r="G75" s="3">
        <v>99</v>
      </c>
      <c r="H75" s="3">
        <v>89</v>
      </c>
      <c r="I75" s="3">
        <v>54</v>
      </c>
      <c r="J75" s="3">
        <v>55</v>
      </c>
      <c r="K75" s="3">
        <v>61</v>
      </c>
      <c r="L75" s="3">
        <v>60</v>
      </c>
      <c r="M75" s="3">
        <v>68</v>
      </c>
      <c r="N75" s="3">
        <v>66</v>
      </c>
      <c r="O75" s="3">
        <v>67</v>
      </c>
      <c r="P75" s="3">
        <v>68</v>
      </c>
      <c r="Q75" s="3"/>
      <c r="S75" s="8">
        <f t="shared" si="106"/>
        <v>0.67495711835334482</v>
      </c>
      <c r="T75" s="9">
        <f t="shared" si="110"/>
        <v>0.94339622641509435</v>
      </c>
      <c r="U75" s="9">
        <f t="shared" si="111"/>
        <v>0.93396226415094341</v>
      </c>
      <c r="V75" s="9">
        <f t="shared" si="112"/>
        <v>0.839622641509434</v>
      </c>
      <c r="W75" s="9">
        <f t="shared" si="113"/>
        <v>0.50943396226415094</v>
      </c>
      <c r="X75" s="9">
        <f t="shared" si="114"/>
        <v>0.51886792452830188</v>
      </c>
      <c r="Y75" s="9">
        <f t="shared" si="115"/>
        <v>0.57547169811320753</v>
      </c>
      <c r="Z75" s="9">
        <f t="shared" si="116"/>
        <v>0.56603773584905659</v>
      </c>
      <c r="AA75" s="9">
        <f t="shared" si="117"/>
        <v>0.64150943396226412</v>
      </c>
      <c r="AB75" s="9">
        <f t="shared" si="118"/>
        <v>0.62264150943396224</v>
      </c>
      <c r="AC75" s="9">
        <f t="shared" si="119"/>
        <v>0.63207547169811318</v>
      </c>
      <c r="AD75" s="9">
        <f t="shared" si="120"/>
        <v>0.64150943396226412</v>
      </c>
      <c r="AE75" s="9" t="str">
        <f t="shared" si="121"/>
        <v/>
      </c>
      <c r="AF75" s="7">
        <f t="shared" si="107"/>
        <v>0</v>
      </c>
      <c r="AG75" s="10" t="s">
        <v>224</v>
      </c>
      <c r="AH75" s="7">
        <f t="shared" si="108"/>
        <v>2</v>
      </c>
      <c r="AI75" s="11" t="str">
        <f t="shared" si="109"/>
        <v>Yes</v>
      </c>
      <c r="AK75" s="6" t="s">
        <v>197</v>
      </c>
      <c r="AL75" s="12">
        <f t="shared" si="94"/>
        <v>410</v>
      </c>
      <c r="AM75" s="12">
        <f t="shared" si="136"/>
        <v>410</v>
      </c>
      <c r="AN75" s="3">
        <f t="shared" si="99"/>
        <v>410</v>
      </c>
      <c r="AO75" s="3">
        <f t="shared" si="100"/>
        <v>410</v>
      </c>
      <c r="AP75" s="3">
        <f t="shared" si="101"/>
        <v>410</v>
      </c>
      <c r="AQ75" s="3">
        <f t="shared" si="102"/>
        <v>410</v>
      </c>
      <c r="AR75" s="3">
        <f t="shared" si="103"/>
        <v>410</v>
      </c>
      <c r="AS75" s="3">
        <f t="shared" si="104"/>
        <v>410</v>
      </c>
      <c r="AT75" s="3">
        <f t="shared" si="105"/>
        <v>410</v>
      </c>
      <c r="AU75" s="3">
        <f t="shared" si="122"/>
        <v>410</v>
      </c>
      <c r="AV75" s="3">
        <f t="shared" si="123"/>
        <v>410</v>
      </c>
      <c r="AW75" s="3">
        <f t="shared" si="124"/>
        <v>410</v>
      </c>
      <c r="AX75" s="3">
        <f t="shared" si="125"/>
        <v>410</v>
      </c>
      <c r="AY75" s="3"/>
      <c r="BA75" s="6" t="s">
        <v>197</v>
      </c>
      <c r="BB75" s="12">
        <f t="shared" si="139"/>
        <v>305.90909090909093</v>
      </c>
      <c r="BC75" s="3">
        <f t="shared" si="72"/>
        <v>364</v>
      </c>
      <c r="BD75" s="3">
        <f t="shared" si="95"/>
        <v>368</v>
      </c>
      <c r="BE75" s="3">
        <f t="shared" si="96"/>
        <v>340</v>
      </c>
      <c r="BF75" s="3">
        <f t="shared" si="97"/>
        <v>284</v>
      </c>
      <c r="BG75" s="3">
        <f t="shared" si="98"/>
        <v>283</v>
      </c>
      <c r="BH75" s="3">
        <f t="shared" si="126"/>
        <v>281</v>
      </c>
      <c r="BI75" s="3">
        <f t="shared" si="127"/>
        <v>268</v>
      </c>
      <c r="BJ75" s="3">
        <f t="shared" si="128"/>
        <v>278</v>
      </c>
      <c r="BK75" s="3">
        <f t="shared" si="129"/>
        <v>289</v>
      </c>
      <c r="BL75" s="3">
        <f t="shared" si="130"/>
        <v>302</v>
      </c>
      <c r="BM75" s="3">
        <f t="shared" si="137"/>
        <v>308</v>
      </c>
      <c r="BN75" s="3"/>
      <c r="BO75" s="6"/>
      <c r="BP75" s="6" t="s">
        <v>197</v>
      </c>
      <c r="BQ75" s="9">
        <f t="shared" si="88"/>
        <v>0.74611973392461206</v>
      </c>
      <c r="BR75" s="9">
        <f t="shared" si="89"/>
        <v>0.8878048780487805</v>
      </c>
      <c r="BS75" s="9">
        <f t="shared" si="90"/>
        <v>0.89756097560975612</v>
      </c>
      <c r="BT75" s="9">
        <f t="shared" si="91"/>
        <v>0.82926829268292679</v>
      </c>
      <c r="BU75" s="9">
        <f t="shared" si="92"/>
        <v>0.69268292682926824</v>
      </c>
      <c r="BV75" s="9">
        <f t="shared" si="93"/>
        <v>0.69024390243902434</v>
      </c>
      <c r="BW75" s="9">
        <f t="shared" si="93"/>
        <v>0.68536585365853664</v>
      </c>
      <c r="BX75" s="9">
        <f t="shared" si="93"/>
        <v>0.65365853658536588</v>
      </c>
      <c r="BY75" s="9">
        <f t="shared" si="131"/>
        <v>0.67804878048780493</v>
      </c>
      <c r="BZ75" s="9">
        <f t="shared" si="132"/>
        <v>0.70487804878048776</v>
      </c>
      <c r="CA75" s="9">
        <f t="shared" si="133"/>
        <v>0.73658536585365852</v>
      </c>
      <c r="CB75" s="9">
        <f t="shared" si="138"/>
        <v>0.75121951219512195</v>
      </c>
      <c r="CC75" s="9"/>
      <c r="CD75" s="7">
        <f t="shared" si="140"/>
        <v>0</v>
      </c>
      <c r="CE75" s="10" t="s">
        <v>224</v>
      </c>
      <c r="CF75" s="7">
        <f t="shared" si="134"/>
        <v>0</v>
      </c>
      <c r="CG75" s="11" t="s">
        <v>223</v>
      </c>
    </row>
    <row r="76" spans="1:85" ht="16" customHeight="1" x14ac:dyDescent="0.2">
      <c r="A76" s="3" t="s">
        <v>83</v>
      </c>
      <c r="B76" s="4" t="s">
        <v>185</v>
      </c>
      <c r="C76" s="3">
        <v>287</v>
      </c>
      <c r="D76" s="3">
        <v>287</v>
      </c>
      <c r="E76" s="3">
        <f t="shared" si="135"/>
        <v>142.80000000000001</v>
      </c>
      <c r="F76" s="3">
        <v>165</v>
      </c>
      <c r="G76" s="3">
        <v>163</v>
      </c>
      <c r="H76" s="3">
        <v>144</v>
      </c>
      <c r="I76" s="3">
        <v>127</v>
      </c>
      <c r="J76" s="3">
        <v>115</v>
      </c>
      <c r="K76" s="3">
        <v>110</v>
      </c>
      <c r="L76" s="3">
        <v>110</v>
      </c>
      <c r="M76" s="3">
        <v>125</v>
      </c>
      <c r="N76" s="3">
        <v>140</v>
      </c>
      <c r="O76" s="3">
        <v>148</v>
      </c>
      <c r="P76" s="3">
        <v>142</v>
      </c>
      <c r="Q76" s="3">
        <v>145</v>
      </c>
      <c r="S76" s="8">
        <f t="shared" si="106"/>
        <v>0.47444831591173059</v>
      </c>
      <c r="T76" s="9">
        <f t="shared" si="110"/>
        <v>0.57491289198606277</v>
      </c>
      <c r="U76" s="9">
        <f t="shared" si="111"/>
        <v>0.56794425087108014</v>
      </c>
      <c r="V76" s="9">
        <f t="shared" si="112"/>
        <v>0.50174216027874563</v>
      </c>
      <c r="W76" s="9">
        <f t="shared" si="113"/>
        <v>0.4425087108013937</v>
      </c>
      <c r="X76" s="9">
        <f t="shared" si="114"/>
        <v>0.40069686411149824</v>
      </c>
      <c r="Y76" s="9">
        <f t="shared" si="115"/>
        <v>0.38327526132404183</v>
      </c>
      <c r="Z76" s="9">
        <f t="shared" si="116"/>
        <v>0.38327526132404183</v>
      </c>
      <c r="AA76" s="9">
        <f t="shared" si="117"/>
        <v>0.43554006968641112</v>
      </c>
      <c r="AB76" s="9">
        <f t="shared" si="118"/>
        <v>0.48780487804878048</v>
      </c>
      <c r="AC76" s="9">
        <f t="shared" si="119"/>
        <v>0.51567944250871078</v>
      </c>
      <c r="AD76" s="9">
        <f t="shared" si="120"/>
        <v>0.49477351916376305</v>
      </c>
      <c r="AE76" s="9">
        <f t="shared" si="121"/>
        <v>0.50522648083623689</v>
      </c>
      <c r="AF76" s="7">
        <f t="shared" si="107"/>
        <v>0</v>
      </c>
      <c r="AG76" s="10" t="s">
        <v>224</v>
      </c>
      <c r="AH76" s="7">
        <f t="shared" si="108"/>
        <v>0</v>
      </c>
      <c r="AI76" s="11" t="str">
        <f t="shared" si="109"/>
        <v>No</v>
      </c>
      <c r="AK76" s="4" t="s">
        <v>198</v>
      </c>
      <c r="AL76" s="12">
        <f t="shared" si="94"/>
        <v>239</v>
      </c>
      <c r="AM76" s="12">
        <f t="shared" si="136"/>
        <v>239</v>
      </c>
      <c r="AN76" s="3">
        <f t="shared" si="99"/>
        <v>239</v>
      </c>
      <c r="AO76" s="3">
        <f t="shared" si="100"/>
        <v>239</v>
      </c>
      <c r="AP76" s="3">
        <f t="shared" si="101"/>
        <v>239</v>
      </c>
      <c r="AQ76" s="3">
        <f t="shared" si="102"/>
        <v>239</v>
      </c>
      <c r="AR76" s="3">
        <f t="shared" si="103"/>
        <v>239</v>
      </c>
      <c r="AS76" s="3">
        <f t="shared" si="104"/>
        <v>239</v>
      </c>
      <c r="AT76" s="3">
        <f t="shared" si="105"/>
        <v>239</v>
      </c>
      <c r="AU76" s="3">
        <f t="shared" si="122"/>
        <v>239</v>
      </c>
      <c r="AV76" s="3">
        <f t="shared" si="123"/>
        <v>239</v>
      </c>
      <c r="AW76" s="3">
        <f t="shared" si="124"/>
        <v>239</v>
      </c>
      <c r="AX76" s="3">
        <f t="shared" si="125"/>
        <v>239</v>
      </c>
      <c r="AY76" s="3"/>
      <c r="BA76" s="4" t="s">
        <v>198</v>
      </c>
      <c r="BB76" s="12">
        <f t="shared" si="139"/>
        <v>168.90909090909091</v>
      </c>
      <c r="BC76" s="3">
        <f t="shared" si="72"/>
        <v>219</v>
      </c>
      <c r="BD76" s="3">
        <f t="shared" si="95"/>
        <v>210</v>
      </c>
      <c r="BE76" s="3">
        <f t="shared" si="96"/>
        <v>189</v>
      </c>
      <c r="BF76" s="3">
        <f t="shared" si="97"/>
        <v>130</v>
      </c>
      <c r="BG76" s="3">
        <f t="shared" si="98"/>
        <v>129</v>
      </c>
      <c r="BH76" s="3">
        <f t="shared" si="126"/>
        <v>140</v>
      </c>
      <c r="BI76" s="3">
        <f t="shared" si="127"/>
        <v>143</v>
      </c>
      <c r="BJ76" s="3">
        <f t="shared" si="128"/>
        <v>149</v>
      </c>
      <c r="BK76" s="3">
        <f t="shared" si="129"/>
        <v>167</v>
      </c>
      <c r="BL76" s="3">
        <f t="shared" si="130"/>
        <v>190</v>
      </c>
      <c r="BM76" s="3">
        <f t="shared" si="137"/>
        <v>192</v>
      </c>
      <c r="BN76" s="3"/>
      <c r="BO76" s="4"/>
      <c r="BP76" s="4" t="s">
        <v>198</v>
      </c>
      <c r="BQ76" s="9">
        <f t="shared" si="88"/>
        <v>0.70673259794598708</v>
      </c>
      <c r="BR76" s="9">
        <f t="shared" si="89"/>
        <v>0.91631799163179917</v>
      </c>
      <c r="BS76" s="9">
        <f t="shared" si="90"/>
        <v>0.87866108786610875</v>
      </c>
      <c r="BT76" s="9">
        <f t="shared" si="91"/>
        <v>0.79079497907949792</v>
      </c>
      <c r="BU76" s="9">
        <f t="shared" si="92"/>
        <v>0.54393305439330542</v>
      </c>
      <c r="BV76" s="9">
        <f t="shared" si="93"/>
        <v>0.53974895397489542</v>
      </c>
      <c r="BW76" s="9">
        <f t="shared" si="93"/>
        <v>0.58577405857740583</v>
      </c>
      <c r="BX76" s="9">
        <f t="shared" si="93"/>
        <v>0.59832635983263593</v>
      </c>
      <c r="BY76" s="9">
        <f t="shared" si="131"/>
        <v>0.62343096234309625</v>
      </c>
      <c r="BZ76" s="9">
        <f t="shared" si="132"/>
        <v>0.69874476987447698</v>
      </c>
      <c r="CA76" s="9">
        <f t="shared" si="133"/>
        <v>0.79497907949790791</v>
      </c>
      <c r="CB76" s="9">
        <f t="shared" si="138"/>
        <v>0.80334728033472802</v>
      </c>
      <c r="CC76" s="9"/>
      <c r="CD76" s="7">
        <f t="shared" si="140"/>
        <v>0</v>
      </c>
      <c r="CE76" s="10" t="s">
        <v>224</v>
      </c>
      <c r="CF76" s="7">
        <f t="shared" si="134"/>
        <v>1</v>
      </c>
      <c r="CG76" s="11" t="s">
        <v>223</v>
      </c>
    </row>
    <row r="77" spans="1:85" ht="16" customHeight="1" x14ac:dyDescent="0.2">
      <c r="A77" s="3" t="s">
        <v>84</v>
      </c>
      <c r="B77" s="4" t="s">
        <v>186</v>
      </c>
      <c r="C77" s="3">
        <v>276</v>
      </c>
      <c r="D77" s="3">
        <v>276</v>
      </c>
      <c r="E77" s="3">
        <f t="shared" si="135"/>
        <v>110.6</v>
      </c>
      <c r="F77" s="3">
        <v>122</v>
      </c>
      <c r="G77" s="3">
        <v>200</v>
      </c>
      <c r="H77" s="3">
        <v>92</v>
      </c>
      <c r="I77" s="3">
        <v>61</v>
      </c>
      <c r="J77" s="3">
        <v>78</v>
      </c>
      <c r="K77" s="3">
        <v>92</v>
      </c>
      <c r="L77" s="3">
        <v>81</v>
      </c>
      <c r="M77" s="3">
        <v>94</v>
      </c>
      <c r="N77" s="3">
        <v>99</v>
      </c>
      <c r="O77" s="3">
        <v>104</v>
      </c>
      <c r="P77" s="3">
        <v>118</v>
      </c>
      <c r="Q77" s="3"/>
      <c r="S77" s="8">
        <f t="shared" si="106"/>
        <v>0.37582345191040845</v>
      </c>
      <c r="T77" s="9">
        <f t="shared" si="110"/>
        <v>0.4420289855072464</v>
      </c>
      <c r="U77" s="9">
        <f t="shared" si="111"/>
        <v>0.72463768115942029</v>
      </c>
      <c r="V77" s="9">
        <f t="shared" si="112"/>
        <v>0.33333333333333331</v>
      </c>
      <c r="W77" s="9">
        <f t="shared" si="113"/>
        <v>0.2210144927536232</v>
      </c>
      <c r="X77" s="9">
        <f t="shared" si="114"/>
        <v>0.28260869565217389</v>
      </c>
      <c r="Y77" s="9">
        <f t="shared" si="115"/>
        <v>0.33333333333333331</v>
      </c>
      <c r="Z77" s="9">
        <f t="shared" si="116"/>
        <v>0.29347826086956524</v>
      </c>
      <c r="AA77" s="9">
        <f t="shared" si="117"/>
        <v>0.34057971014492755</v>
      </c>
      <c r="AB77" s="9">
        <f t="shared" si="118"/>
        <v>0.35869565217391303</v>
      </c>
      <c r="AC77" s="9">
        <f t="shared" si="119"/>
        <v>0.37681159420289856</v>
      </c>
      <c r="AD77" s="9">
        <f t="shared" si="120"/>
        <v>0.42753623188405798</v>
      </c>
      <c r="AE77" s="9" t="str">
        <f t="shared" si="121"/>
        <v/>
      </c>
      <c r="AF77" s="7">
        <f t="shared" si="107"/>
        <v>0</v>
      </c>
      <c r="AG77" s="10" t="s">
        <v>224</v>
      </c>
      <c r="AH77" s="7">
        <f t="shared" si="108"/>
        <v>0</v>
      </c>
      <c r="AI77" s="11" t="str">
        <f t="shared" si="109"/>
        <v>No</v>
      </c>
      <c r="AK77" s="4" t="s">
        <v>199</v>
      </c>
      <c r="AL77" s="12">
        <f t="shared" si="94"/>
        <v>368</v>
      </c>
      <c r="AM77" s="12">
        <f t="shared" si="136"/>
        <v>368</v>
      </c>
      <c r="AN77" s="3">
        <f t="shared" si="99"/>
        <v>368</v>
      </c>
      <c r="AO77" s="3">
        <f t="shared" si="100"/>
        <v>368</v>
      </c>
      <c r="AP77" s="3">
        <f t="shared" si="101"/>
        <v>368</v>
      </c>
      <c r="AQ77" s="3">
        <f t="shared" si="102"/>
        <v>368</v>
      </c>
      <c r="AR77" s="3">
        <f t="shared" si="103"/>
        <v>368</v>
      </c>
      <c r="AS77" s="3">
        <f t="shared" si="104"/>
        <v>368</v>
      </c>
      <c r="AT77" s="3">
        <f t="shared" si="105"/>
        <v>368</v>
      </c>
      <c r="AU77" s="3">
        <f t="shared" si="122"/>
        <v>368</v>
      </c>
      <c r="AV77" s="3">
        <f t="shared" si="123"/>
        <v>368</v>
      </c>
      <c r="AW77" s="3">
        <f t="shared" si="124"/>
        <v>368</v>
      </c>
      <c r="AX77" s="3">
        <f t="shared" si="125"/>
        <v>368</v>
      </c>
      <c r="AY77" s="3"/>
      <c r="BA77" s="4" t="s">
        <v>199</v>
      </c>
      <c r="BB77" s="12">
        <f t="shared" si="139"/>
        <v>275.18181818181819</v>
      </c>
      <c r="BC77" s="3">
        <f t="shared" si="72"/>
        <v>377</v>
      </c>
      <c r="BD77" s="3">
        <f t="shared" si="95"/>
        <v>383</v>
      </c>
      <c r="BE77" s="3">
        <f t="shared" si="96"/>
        <v>321</v>
      </c>
      <c r="BF77" s="3">
        <f t="shared" si="97"/>
        <v>239</v>
      </c>
      <c r="BG77" s="3">
        <f t="shared" si="98"/>
        <v>214</v>
      </c>
      <c r="BH77" s="3">
        <f t="shared" si="126"/>
        <v>220</v>
      </c>
      <c r="BI77" s="3">
        <f t="shared" si="127"/>
        <v>234</v>
      </c>
      <c r="BJ77" s="3">
        <f t="shared" si="128"/>
        <v>246</v>
      </c>
      <c r="BK77" s="3">
        <f t="shared" si="129"/>
        <v>272</v>
      </c>
      <c r="BL77" s="3">
        <f t="shared" si="130"/>
        <v>287</v>
      </c>
      <c r="BM77" s="3">
        <f t="shared" si="137"/>
        <v>234</v>
      </c>
      <c r="BN77" s="3"/>
      <c r="BO77" s="4"/>
      <c r="BP77" s="4" t="s">
        <v>199</v>
      </c>
      <c r="BQ77" s="9">
        <f t="shared" si="88"/>
        <v>0.74777667984189722</v>
      </c>
      <c r="BR77" s="9">
        <f t="shared" si="89"/>
        <v>1.0244565217391304</v>
      </c>
      <c r="BS77" s="9">
        <f t="shared" si="90"/>
        <v>1.0407608695652173</v>
      </c>
      <c r="BT77" s="9">
        <f t="shared" si="91"/>
        <v>0.87228260869565222</v>
      </c>
      <c r="BU77" s="9">
        <f t="shared" si="92"/>
        <v>0.64945652173913049</v>
      </c>
      <c r="BV77" s="9">
        <f t="shared" si="93"/>
        <v>0.58152173913043481</v>
      </c>
      <c r="BW77" s="9">
        <f t="shared" si="93"/>
        <v>0.59782608695652173</v>
      </c>
      <c r="BX77" s="9">
        <f t="shared" si="93"/>
        <v>0.63586956521739135</v>
      </c>
      <c r="BY77" s="9">
        <f t="shared" si="131"/>
        <v>0.66847826086956519</v>
      </c>
      <c r="BZ77" s="9">
        <f t="shared" si="132"/>
        <v>0.73913043478260865</v>
      </c>
      <c r="CA77" s="9">
        <f t="shared" si="133"/>
        <v>0.77989130434782605</v>
      </c>
      <c r="CB77" s="9">
        <f t="shared" si="138"/>
        <v>0.63586956521739135</v>
      </c>
      <c r="CC77" s="9"/>
      <c r="CD77" s="7">
        <f t="shared" si="140"/>
        <v>2</v>
      </c>
      <c r="CE77" s="10" t="s">
        <v>223</v>
      </c>
      <c r="CF77" s="7">
        <f t="shared" si="134"/>
        <v>2</v>
      </c>
      <c r="CG77" s="11" t="s">
        <v>223</v>
      </c>
    </row>
    <row r="78" spans="1:85" ht="16" customHeight="1" x14ac:dyDescent="0.2">
      <c r="A78" s="3" t="s">
        <v>85</v>
      </c>
      <c r="B78" s="4" t="s">
        <v>187</v>
      </c>
      <c r="C78" s="3">
        <v>672</v>
      </c>
      <c r="D78" s="3">
        <v>672</v>
      </c>
      <c r="E78" s="3">
        <f t="shared" si="135"/>
        <v>501.4</v>
      </c>
      <c r="F78" s="3">
        <v>549</v>
      </c>
      <c r="G78" s="3">
        <v>560</v>
      </c>
      <c r="H78" s="3">
        <v>509</v>
      </c>
      <c r="I78" s="3">
        <v>430</v>
      </c>
      <c r="J78" s="3">
        <v>459</v>
      </c>
      <c r="K78" s="3">
        <v>475</v>
      </c>
      <c r="L78" s="3">
        <v>452</v>
      </c>
      <c r="M78" s="3">
        <v>476</v>
      </c>
      <c r="N78" s="3">
        <v>502</v>
      </c>
      <c r="O78" s="3">
        <v>550</v>
      </c>
      <c r="P78" s="3">
        <v>549</v>
      </c>
      <c r="Q78" s="3"/>
      <c r="S78" s="8">
        <f t="shared" si="106"/>
        <v>0.7455357142857143</v>
      </c>
      <c r="T78" s="9">
        <f t="shared" si="110"/>
        <v>0.8169642857142857</v>
      </c>
      <c r="U78" s="9">
        <f t="shared" si="111"/>
        <v>0.83333333333333337</v>
      </c>
      <c r="V78" s="9">
        <f t="shared" si="112"/>
        <v>0.75744047619047616</v>
      </c>
      <c r="W78" s="9">
        <f t="shared" si="113"/>
        <v>0.63988095238095233</v>
      </c>
      <c r="X78" s="9">
        <f t="shared" si="114"/>
        <v>0.6830357142857143</v>
      </c>
      <c r="Y78" s="9">
        <f t="shared" si="115"/>
        <v>0.70684523809523814</v>
      </c>
      <c r="Z78" s="9">
        <f t="shared" si="116"/>
        <v>0.67261904761904767</v>
      </c>
      <c r="AA78" s="9">
        <f t="shared" si="117"/>
        <v>0.70833333333333337</v>
      </c>
      <c r="AB78" s="9">
        <f t="shared" si="118"/>
        <v>0.74702380952380953</v>
      </c>
      <c r="AC78" s="9">
        <f t="shared" si="119"/>
        <v>0.81845238095238093</v>
      </c>
      <c r="AD78" s="9">
        <f t="shared" si="120"/>
        <v>0.8169642857142857</v>
      </c>
      <c r="AE78" s="9" t="str">
        <f t="shared" si="121"/>
        <v/>
      </c>
      <c r="AF78" s="7">
        <f t="shared" si="107"/>
        <v>0</v>
      </c>
      <c r="AG78" s="10" t="s">
        <v>224</v>
      </c>
      <c r="AH78" s="7">
        <f t="shared" si="108"/>
        <v>0</v>
      </c>
      <c r="AI78" s="11" t="str">
        <f t="shared" si="109"/>
        <v>No</v>
      </c>
      <c r="AK78" s="4" t="s">
        <v>200</v>
      </c>
      <c r="AL78" s="12">
        <f t="shared" si="94"/>
        <v>208</v>
      </c>
      <c r="AM78" s="12">
        <f t="shared" si="136"/>
        <v>208</v>
      </c>
      <c r="AN78" s="3">
        <f t="shared" si="99"/>
        <v>208</v>
      </c>
      <c r="AO78" s="3">
        <f t="shared" si="100"/>
        <v>208</v>
      </c>
      <c r="AP78" s="3">
        <f t="shared" si="101"/>
        <v>208</v>
      </c>
      <c r="AQ78" s="3">
        <f t="shared" si="102"/>
        <v>208</v>
      </c>
      <c r="AR78" s="3">
        <f t="shared" si="103"/>
        <v>208</v>
      </c>
      <c r="AS78" s="3">
        <f t="shared" si="104"/>
        <v>208</v>
      </c>
      <c r="AT78" s="3">
        <f t="shared" si="105"/>
        <v>208</v>
      </c>
      <c r="AU78" s="3">
        <f t="shared" si="122"/>
        <v>208</v>
      </c>
      <c r="AV78" s="3">
        <f t="shared" si="123"/>
        <v>208</v>
      </c>
      <c r="AW78" s="3">
        <f t="shared" si="124"/>
        <v>208</v>
      </c>
      <c r="AX78" s="3">
        <f t="shared" si="125"/>
        <v>208</v>
      </c>
      <c r="AY78" s="3"/>
      <c r="BA78" s="4" t="s">
        <v>200</v>
      </c>
      <c r="BB78" s="12">
        <f t="shared" si="139"/>
        <v>170.54545454545453</v>
      </c>
      <c r="BC78" s="3">
        <f t="shared" si="72"/>
        <v>197</v>
      </c>
      <c r="BD78" s="3">
        <f t="shared" si="95"/>
        <v>197</v>
      </c>
      <c r="BE78" s="3">
        <f t="shared" si="96"/>
        <v>181</v>
      </c>
      <c r="BF78" s="3">
        <f t="shared" si="97"/>
        <v>138</v>
      </c>
      <c r="BG78" s="3">
        <f t="shared" si="98"/>
        <v>171</v>
      </c>
      <c r="BH78" s="3">
        <f t="shared" si="126"/>
        <v>149</v>
      </c>
      <c r="BI78" s="3">
        <f t="shared" si="127"/>
        <v>151</v>
      </c>
      <c r="BJ78" s="3">
        <f t="shared" si="128"/>
        <v>172</v>
      </c>
      <c r="BK78" s="3">
        <f t="shared" si="129"/>
        <v>173</v>
      </c>
      <c r="BL78" s="3">
        <f t="shared" si="130"/>
        <v>172</v>
      </c>
      <c r="BM78" s="3">
        <f t="shared" si="137"/>
        <v>175</v>
      </c>
      <c r="BN78" s="3"/>
      <c r="BO78" s="4"/>
      <c r="BP78" s="4" t="s">
        <v>200</v>
      </c>
      <c r="BQ78" s="9">
        <f t="shared" si="88"/>
        <v>0.81993006993006989</v>
      </c>
      <c r="BR78" s="9">
        <f t="shared" si="89"/>
        <v>0.94711538461538458</v>
      </c>
      <c r="BS78" s="9">
        <f t="shared" si="90"/>
        <v>0.94711538461538458</v>
      </c>
      <c r="BT78" s="9">
        <f t="shared" si="91"/>
        <v>0.87019230769230771</v>
      </c>
      <c r="BU78" s="9">
        <f t="shared" si="92"/>
        <v>0.66346153846153844</v>
      </c>
      <c r="BV78" s="9">
        <f t="shared" si="93"/>
        <v>0.82211538461538458</v>
      </c>
      <c r="BW78" s="9">
        <f t="shared" si="93"/>
        <v>0.71634615384615385</v>
      </c>
      <c r="BX78" s="9">
        <f t="shared" si="93"/>
        <v>0.72596153846153844</v>
      </c>
      <c r="BY78" s="9">
        <f t="shared" si="131"/>
        <v>0.82692307692307687</v>
      </c>
      <c r="BZ78" s="9">
        <f t="shared" si="132"/>
        <v>0.83173076923076927</v>
      </c>
      <c r="CA78" s="9">
        <f t="shared" si="133"/>
        <v>0.82692307692307687</v>
      </c>
      <c r="CB78" s="9">
        <f t="shared" si="138"/>
        <v>0.84134615384615385</v>
      </c>
      <c r="CC78" s="9"/>
      <c r="CD78" s="7">
        <f>COUNTIF(BR78:CC78,"&gt;1")</f>
        <v>0</v>
      </c>
      <c r="CE78" s="10" t="s">
        <v>224</v>
      </c>
      <c r="CF78" s="7">
        <f t="shared" si="134"/>
        <v>2</v>
      </c>
      <c r="CG78" s="11" t="s">
        <v>223</v>
      </c>
    </row>
    <row r="79" spans="1:85" s="1" customFormat="1" ht="16" customHeight="1" x14ac:dyDescent="0.2">
      <c r="A79" s="5" t="s">
        <v>86</v>
      </c>
      <c r="B79" s="6" t="s">
        <v>188</v>
      </c>
      <c r="C79" s="3">
        <v>92</v>
      </c>
      <c r="D79" s="5">
        <v>92</v>
      </c>
      <c r="E79" s="3">
        <f t="shared" si="135"/>
        <v>57.6</v>
      </c>
      <c r="F79" s="5">
        <v>59</v>
      </c>
      <c r="G79" s="5">
        <v>72</v>
      </c>
      <c r="H79" s="5">
        <v>68</v>
      </c>
      <c r="I79" s="5">
        <v>47</v>
      </c>
      <c r="J79" s="5">
        <v>42</v>
      </c>
      <c r="K79" s="5">
        <v>32</v>
      </c>
      <c r="L79" s="5">
        <v>32</v>
      </c>
      <c r="M79" s="5">
        <v>41</v>
      </c>
      <c r="N79" s="5">
        <v>42</v>
      </c>
      <c r="O79" s="5">
        <v>50</v>
      </c>
      <c r="P79" s="5">
        <v>55</v>
      </c>
      <c r="Q79" s="5">
        <v>47</v>
      </c>
      <c r="S79" s="8">
        <f t="shared" si="106"/>
        <v>0.5317028985507245</v>
      </c>
      <c r="T79" s="9">
        <f t="shared" si="110"/>
        <v>0.64130434782608692</v>
      </c>
      <c r="U79" s="9">
        <f t="shared" si="111"/>
        <v>0.78260869565217395</v>
      </c>
      <c r="V79" s="9">
        <f t="shared" si="112"/>
        <v>0.73913043478260865</v>
      </c>
      <c r="W79" s="9">
        <f t="shared" si="113"/>
        <v>0.51086956521739135</v>
      </c>
      <c r="X79" s="9">
        <f t="shared" si="114"/>
        <v>0.45652173913043476</v>
      </c>
      <c r="Y79" s="9">
        <f t="shared" si="115"/>
        <v>0.34782608695652173</v>
      </c>
      <c r="Z79" s="9">
        <f t="shared" si="116"/>
        <v>0.34782608695652173</v>
      </c>
      <c r="AA79" s="9">
        <f t="shared" si="117"/>
        <v>0.44565217391304346</v>
      </c>
      <c r="AB79" s="9">
        <f t="shared" si="118"/>
        <v>0.45652173913043476</v>
      </c>
      <c r="AC79" s="9">
        <f t="shared" si="119"/>
        <v>0.54347826086956519</v>
      </c>
      <c r="AD79" s="9">
        <f t="shared" si="120"/>
        <v>0.59782608695652173</v>
      </c>
      <c r="AE79" s="9">
        <f t="shared" si="121"/>
        <v>0.51086956521739135</v>
      </c>
      <c r="AF79" s="7">
        <f t="shared" si="107"/>
        <v>0</v>
      </c>
      <c r="AG79" s="10" t="s">
        <v>224</v>
      </c>
      <c r="AH79" s="7">
        <f t="shared" si="108"/>
        <v>0</v>
      </c>
      <c r="AI79" s="11" t="str">
        <f t="shared" si="109"/>
        <v>No</v>
      </c>
      <c r="AK79" s="4" t="s">
        <v>201</v>
      </c>
      <c r="AL79" s="12">
        <f t="shared" si="94"/>
        <v>252</v>
      </c>
      <c r="AM79" s="12">
        <f t="shared" si="136"/>
        <v>252</v>
      </c>
      <c r="AN79" s="3">
        <f t="shared" si="99"/>
        <v>252</v>
      </c>
      <c r="AO79" s="3">
        <f t="shared" si="100"/>
        <v>252</v>
      </c>
      <c r="AP79" s="3">
        <f t="shared" si="101"/>
        <v>252</v>
      </c>
      <c r="AQ79" s="3">
        <f t="shared" si="102"/>
        <v>252</v>
      </c>
      <c r="AR79" s="3">
        <f t="shared" si="103"/>
        <v>252</v>
      </c>
      <c r="AS79" s="3">
        <f t="shared" si="104"/>
        <v>252</v>
      </c>
      <c r="AT79" s="3">
        <f t="shared" si="105"/>
        <v>252</v>
      </c>
      <c r="AU79" s="3">
        <f t="shared" si="122"/>
        <v>252</v>
      </c>
      <c r="AV79" s="3">
        <f t="shared" si="123"/>
        <v>252</v>
      </c>
      <c r="AW79" s="3">
        <f t="shared" si="124"/>
        <v>252</v>
      </c>
      <c r="AX79" s="3">
        <f t="shared" si="125"/>
        <v>252</v>
      </c>
      <c r="AY79" s="3"/>
      <c r="BA79" s="4" t="s">
        <v>201</v>
      </c>
      <c r="BB79" s="12">
        <f t="shared" si="139"/>
        <v>207.90909090909091</v>
      </c>
      <c r="BC79" s="3">
        <f t="shared" si="72"/>
        <v>280</v>
      </c>
      <c r="BD79" s="3">
        <f t="shared" si="95"/>
        <v>281</v>
      </c>
      <c r="BE79" s="3">
        <f t="shared" si="96"/>
        <v>236</v>
      </c>
      <c r="BF79" s="3">
        <f t="shared" si="97"/>
        <v>171</v>
      </c>
      <c r="BG79" s="3">
        <f t="shared" si="98"/>
        <v>157</v>
      </c>
      <c r="BH79" s="3">
        <f t="shared" si="126"/>
        <v>164</v>
      </c>
      <c r="BI79" s="3">
        <f t="shared" si="127"/>
        <v>174</v>
      </c>
      <c r="BJ79" s="3">
        <f t="shared" si="128"/>
        <v>175</v>
      </c>
      <c r="BK79" s="3">
        <f t="shared" si="129"/>
        <v>206</v>
      </c>
      <c r="BL79" s="3">
        <f t="shared" si="130"/>
        <v>221</v>
      </c>
      <c r="BM79" s="3">
        <f t="shared" si="137"/>
        <v>222</v>
      </c>
      <c r="BN79" s="3"/>
      <c r="BO79" s="4"/>
      <c r="BP79" s="4" t="s">
        <v>201</v>
      </c>
      <c r="BQ79" s="9">
        <f t="shared" si="88"/>
        <v>0.82503607503607501</v>
      </c>
      <c r="BR79" s="9">
        <f t="shared" si="89"/>
        <v>1.1111111111111112</v>
      </c>
      <c r="BS79" s="9">
        <f t="shared" si="90"/>
        <v>1.1150793650793651</v>
      </c>
      <c r="BT79" s="9">
        <f t="shared" si="91"/>
        <v>0.93650793650793651</v>
      </c>
      <c r="BU79" s="9">
        <f t="shared" si="92"/>
        <v>0.6785714285714286</v>
      </c>
      <c r="BV79" s="9">
        <f t="shared" si="93"/>
        <v>0.62301587301587302</v>
      </c>
      <c r="BW79" s="9">
        <f t="shared" si="93"/>
        <v>0.65079365079365081</v>
      </c>
      <c r="BX79" s="9">
        <f t="shared" si="93"/>
        <v>0.69047619047619047</v>
      </c>
      <c r="BY79" s="9">
        <f t="shared" si="131"/>
        <v>0.69444444444444442</v>
      </c>
      <c r="BZ79" s="9">
        <f t="shared" si="132"/>
        <v>0.81746031746031744</v>
      </c>
      <c r="CA79" s="9">
        <f t="shared" si="133"/>
        <v>0.87698412698412698</v>
      </c>
      <c r="CB79" s="9">
        <f t="shared" si="138"/>
        <v>0.88095238095238093</v>
      </c>
      <c r="CC79" s="9"/>
      <c r="CD79" s="7">
        <f t="shared" si="140"/>
        <v>2</v>
      </c>
      <c r="CE79" s="10" t="s">
        <v>223</v>
      </c>
      <c r="CF79" s="7">
        <f t="shared" si="134"/>
        <v>3</v>
      </c>
      <c r="CG79" s="11" t="s">
        <v>223</v>
      </c>
    </row>
    <row r="80" spans="1:85" ht="16" customHeight="1" x14ac:dyDescent="0.2">
      <c r="A80" s="3" t="s">
        <v>87</v>
      </c>
      <c r="B80" s="4" t="s">
        <v>189</v>
      </c>
      <c r="C80" s="3">
        <v>528</v>
      </c>
      <c r="D80" s="3">
        <v>528</v>
      </c>
      <c r="E80" s="3">
        <f t="shared" si="135"/>
        <v>360.4</v>
      </c>
      <c r="F80" s="3">
        <v>413</v>
      </c>
      <c r="G80" s="3">
        <v>414</v>
      </c>
      <c r="H80" s="3">
        <v>381</v>
      </c>
      <c r="I80" s="3">
        <v>314</v>
      </c>
      <c r="J80" s="3">
        <v>280</v>
      </c>
      <c r="K80" s="3">
        <v>303</v>
      </c>
      <c r="L80" s="3">
        <v>283</v>
      </c>
      <c r="M80" s="3">
        <v>303</v>
      </c>
      <c r="N80" s="3">
        <v>301</v>
      </c>
      <c r="O80" s="3">
        <v>288</v>
      </c>
      <c r="P80" s="3">
        <v>268</v>
      </c>
      <c r="Q80" s="3"/>
      <c r="S80" s="8">
        <f t="shared" si="106"/>
        <v>0.61088154269972461</v>
      </c>
      <c r="T80" s="9">
        <f t="shared" si="110"/>
        <v>0.78219696969696972</v>
      </c>
      <c r="U80" s="9">
        <f t="shared" si="111"/>
        <v>0.78409090909090906</v>
      </c>
      <c r="V80" s="9">
        <f t="shared" si="112"/>
        <v>0.72159090909090906</v>
      </c>
      <c r="W80" s="9">
        <f t="shared" si="113"/>
        <v>0.59469696969696972</v>
      </c>
      <c r="X80" s="9">
        <f t="shared" si="114"/>
        <v>0.53030303030303028</v>
      </c>
      <c r="Y80" s="9">
        <f t="shared" si="115"/>
        <v>0.57386363636363635</v>
      </c>
      <c r="Z80" s="9">
        <f t="shared" si="116"/>
        <v>0.53598484848484851</v>
      </c>
      <c r="AA80" s="9">
        <f t="shared" si="117"/>
        <v>0.57386363636363635</v>
      </c>
      <c r="AB80" s="9">
        <f t="shared" si="118"/>
        <v>0.57007575757575757</v>
      </c>
      <c r="AC80" s="9">
        <f t="shared" si="119"/>
        <v>0.54545454545454541</v>
      </c>
      <c r="AD80" s="9">
        <f t="shared" si="120"/>
        <v>0.50757575757575757</v>
      </c>
      <c r="AE80" s="9" t="str">
        <f t="shared" si="121"/>
        <v/>
      </c>
      <c r="AF80" s="7">
        <f t="shared" si="107"/>
        <v>0</v>
      </c>
      <c r="AG80" s="10" t="s">
        <v>224</v>
      </c>
      <c r="AH80" s="7">
        <f t="shared" si="108"/>
        <v>0</v>
      </c>
      <c r="AI80" s="11" t="str">
        <f t="shared" si="109"/>
        <v>No</v>
      </c>
      <c r="AK80" s="4" t="s">
        <v>202</v>
      </c>
      <c r="AL80" s="12">
        <f t="shared" si="94"/>
        <v>109</v>
      </c>
      <c r="AM80" s="12">
        <f t="shared" si="136"/>
        <v>109</v>
      </c>
      <c r="AN80" s="3">
        <f t="shared" si="99"/>
        <v>109</v>
      </c>
      <c r="AO80" s="3">
        <f t="shared" si="100"/>
        <v>109</v>
      </c>
      <c r="AP80" s="3">
        <f t="shared" si="101"/>
        <v>109</v>
      </c>
      <c r="AQ80" s="3">
        <f t="shared" si="102"/>
        <v>109</v>
      </c>
      <c r="AR80" s="3">
        <f t="shared" si="103"/>
        <v>109</v>
      </c>
      <c r="AS80" s="3">
        <f t="shared" si="104"/>
        <v>109</v>
      </c>
      <c r="AT80" s="3">
        <f t="shared" si="105"/>
        <v>109</v>
      </c>
      <c r="AU80" s="3">
        <f t="shared" si="122"/>
        <v>109</v>
      </c>
      <c r="AV80" s="3">
        <f t="shared" si="123"/>
        <v>109</v>
      </c>
      <c r="AW80" s="3">
        <f t="shared" si="124"/>
        <v>109</v>
      </c>
      <c r="AX80" s="3">
        <f t="shared" si="125"/>
        <v>109</v>
      </c>
      <c r="AY80" s="3"/>
      <c r="BA80" s="4" t="s">
        <v>202</v>
      </c>
      <c r="BB80" s="12">
        <f t="shared" si="139"/>
        <v>103.27272727272727</v>
      </c>
      <c r="BC80" s="3">
        <f t="shared" si="72"/>
        <v>132</v>
      </c>
      <c r="BD80" s="3">
        <f t="shared" si="95"/>
        <v>132</v>
      </c>
      <c r="BE80" s="3">
        <f t="shared" si="96"/>
        <v>110</v>
      </c>
      <c r="BF80" s="3">
        <f t="shared" si="97"/>
        <v>88</v>
      </c>
      <c r="BG80" s="3">
        <f t="shared" si="98"/>
        <v>91</v>
      </c>
      <c r="BH80" s="3">
        <f t="shared" si="126"/>
        <v>96</v>
      </c>
      <c r="BI80" s="3">
        <f t="shared" si="127"/>
        <v>92</v>
      </c>
      <c r="BJ80" s="3">
        <f t="shared" si="128"/>
        <v>91</v>
      </c>
      <c r="BK80" s="3">
        <f t="shared" si="129"/>
        <v>95</v>
      </c>
      <c r="BL80" s="3">
        <f t="shared" si="130"/>
        <v>98</v>
      </c>
      <c r="BM80" s="3">
        <f t="shared" si="137"/>
        <v>111</v>
      </c>
      <c r="BN80" s="3"/>
      <c r="BO80" s="4"/>
      <c r="BP80" s="4" t="s">
        <v>202</v>
      </c>
      <c r="BQ80" s="9">
        <f t="shared" si="88"/>
        <v>0.9474562135112593</v>
      </c>
      <c r="BR80" s="9">
        <f t="shared" si="89"/>
        <v>1.2110091743119267</v>
      </c>
      <c r="BS80" s="9">
        <f t="shared" si="90"/>
        <v>1.2110091743119267</v>
      </c>
      <c r="BT80" s="9">
        <f t="shared" si="91"/>
        <v>1.0091743119266054</v>
      </c>
      <c r="BU80" s="9">
        <f t="shared" si="92"/>
        <v>0.80733944954128445</v>
      </c>
      <c r="BV80" s="9">
        <f t="shared" si="93"/>
        <v>0.83486238532110091</v>
      </c>
      <c r="BW80" s="9">
        <f t="shared" si="93"/>
        <v>0.88073394495412849</v>
      </c>
      <c r="BX80" s="9">
        <f t="shared" si="93"/>
        <v>0.84403669724770647</v>
      </c>
      <c r="BY80" s="9">
        <f t="shared" si="131"/>
        <v>0.83486238532110091</v>
      </c>
      <c r="BZ80" s="9">
        <f t="shared" si="132"/>
        <v>0.87155963302752293</v>
      </c>
      <c r="CA80" s="9">
        <f t="shared" si="133"/>
        <v>0.8990825688073395</v>
      </c>
      <c r="CB80" s="9">
        <f t="shared" si="138"/>
        <v>1.0183486238532109</v>
      </c>
      <c r="CC80" s="9"/>
      <c r="CD80" s="7">
        <f t="shared" si="140"/>
        <v>4</v>
      </c>
      <c r="CE80" s="10" t="s">
        <v>223</v>
      </c>
      <c r="CF80" s="7">
        <f t="shared" si="134"/>
        <v>4</v>
      </c>
      <c r="CG80" s="11" t="s">
        <v>223</v>
      </c>
    </row>
    <row r="81" spans="1:85" ht="16" customHeight="1" x14ac:dyDescent="0.2">
      <c r="A81" s="3" t="s">
        <v>88</v>
      </c>
      <c r="B81" s="4" t="s">
        <v>190</v>
      </c>
      <c r="C81" s="3">
        <v>129</v>
      </c>
      <c r="D81" s="3">
        <v>129</v>
      </c>
      <c r="E81" s="3">
        <f t="shared" si="135"/>
        <v>95.8</v>
      </c>
      <c r="F81" s="3">
        <v>124</v>
      </c>
      <c r="G81" s="3">
        <v>117</v>
      </c>
      <c r="H81" s="3">
        <v>95</v>
      </c>
      <c r="I81" s="3">
        <v>72</v>
      </c>
      <c r="J81" s="3">
        <v>71</v>
      </c>
      <c r="K81" s="3">
        <v>63</v>
      </c>
      <c r="L81" s="3">
        <v>51</v>
      </c>
      <c r="M81" s="3">
        <v>56</v>
      </c>
      <c r="N81" s="3">
        <v>49</v>
      </c>
      <c r="O81" s="3">
        <v>70</v>
      </c>
      <c r="P81" s="3">
        <v>63</v>
      </c>
      <c r="Q81" s="3"/>
      <c r="S81" s="8">
        <f t="shared" si="106"/>
        <v>0.58562367864693443</v>
      </c>
      <c r="T81" s="9">
        <f t="shared" si="110"/>
        <v>0.96124031007751942</v>
      </c>
      <c r="U81" s="9">
        <f t="shared" si="111"/>
        <v>0.90697674418604646</v>
      </c>
      <c r="V81" s="9">
        <f t="shared" si="112"/>
        <v>0.73643410852713176</v>
      </c>
      <c r="W81" s="9">
        <f t="shared" si="113"/>
        <v>0.55813953488372092</v>
      </c>
      <c r="X81" s="9">
        <f t="shared" si="114"/>
        <v>0.55038759689922478</v>
      </c>
      <c r="Y81" s="9">
        <f t="shared" si="115"/>
        <v>0.48837209302325579</v>
      </c>
      <c r="Z81" s="9">
        <f t="shared" si="116"/>
        <v>0.39534883720930231</v>
      </c>
      <c r="AA81" s="9">
        <f t="shared" si="117"/>
        <v>0.43410852713178294</v>
      </c>
      <c r="AB81" s="9">
        <f t="shared" si="118"/>
        <v>0.37984496124031009</v>
      </c>
      <c r="AC81" s="9">
        <f t="shared" si="119"/>
        <v>0.54263565891472865</v>
      </c>
      <c r="AD81" s="9">
        <f t="shared" si="120"/>
        <v>0.48837209302325579</v>
      </c>
      <c r="AE81" s="9" t="str">
        <f t="shared" si="121"/>
        <v/>
      </c>
      <c r="AF81" s="7">
        <f t="shared" si="107"/>
        <v>0</v>
      </c>
      <c r="AG81" s="10" t="s">
        <v>223</v>
      </c>
      <c r="AH81" s="7">
        <f t="shared" si="108"/>
        <v>2</v>
      </c>
      <c r="AI81" s="11" t="str">
        <f t="shared" si="109"/>
        <v>Yes</v>
      </c>
      <c r="AK81" s="4" t="s">
        <v>203</v>
      </c>
      <c r="AL81" s="12">
        <f t="shared" si="94"/>
        <v>131</v>
      </c>
      <c r="AM81" s="12">
        <f t="shared" si="136"/>
        <v>131</v>
      </c>
      <c r="AN81" s="3">
        <f t="shared" si="99"/>
        <v>131</v>
      </c>
      <c r="AO81" s="3">
        <f t="shared" si="100"/>
        <v>131</v>
      </c>
      <c r="AP81" s="3">
        <f t="shared" si="101"/>
        <v>131</v>
      </c>
      <c r="AQ81" s="3">
        <f t="shared" si="102"/>
        <v>131</v>
      </c>
      <c r="AR81" s="3">
        <f t="shared" si="103"/>
        <v>131</v>
      </c>
      <c r="AS81" s="3">
        <f t="shared" si="104"/>
        <v>131</v>
      </c>
      <c r="AT81" s="3">
        <f t="shared" si="105"/>
        <v>131</v>
      </c>
      <c r="AU81" s="3">
        <f t="shared" si="122"/>
        <v>131</v>
      </c>
      <c r="AV81" s="3">
        <f t="shared" si="123"/>
        <v>131</v>
      </c>
      <c r="AW81" s="3">
        <f t="shared" si="124"/>
        <v>131</v>
      </c>
      <c r="AX81" s="3">
        <f t="shared" si="125"/>
        <v>131</v>
      </c>
      <c r="AY81" s="3"/>
      <c r="BA81" s="4" t="s">
        <v>203</v>
      </c>
      <c r="BB81" s="12">
        <f t="shared" si="139"/>
        <v>126.90909090909091</v>
      </c>
      <c r="BC81" s="3">
        <f t="shared" si="72"/>
        <v>157</v>
      </c>
      <c r="BD81" s="3">
        <f t="shared" si="95"/>
        <v>148</v>
      </c>
      <c r="BE81" s="3">
        <f t="shared" si="96"/>
        <v>145</v>
      </c>
      <c r="BF81" s="3">
        <f t="shared" si="97"/>
        <v>114</v>
      </c>
      <c r="BG81" s="3">
        <f t="shared" si="98"/>
        <v>114</v>
      </c>
      <c r="BH81" s="3">
        <f t="shared" si="126"/>
        <v>102</v>
      </c>
      <c r="BI81" s="3">
        <f t="shared" si="127"/>
        <v>104</v>
      </c>
      <c r="BJ81" s="3">
        <f t="shared" si="128"/>
        <v>128</v>
      </c>
      <c r="BK81" s="3">
        <f t="shared" si="129"/>
        <v>121</v>
      </c>
      <c r="BL81" s="3">
        <f t="shared" si="130"/>
        <v>137</v>
      </c>
      <c r="BM81" s="3">
        <f t="shared" si="137"/>
        <v>126</v>
      </c>
      <c r="BN81" s="3"/>
      <c r="BO81" s="4"/>
      <c r="BP81" s="4" t="s">
        <v>203</v>
      </c>
      <c r="BQ81" s="9">
        <f t="shared" si="88"/>
        <v>0.96877168632893818</v>
      </c>
      <c r="BR81" s="9">
        <f t="shared" si="89"/>
        <v>1.1984732824427482</v>
      </c>
      <c r="BS81" s="9">
        <f t="shared" si="90"/>
        <v>1.1297709923664123</v>
      </c>
      <c r="BT81" s="9">
        <f t="shared" si="91"/>
        <v>1.1068702290076335</v>
      </c>
      <c r="BU81" s="9">
        <f t="shared" si="92"/>
        <v>0.87022900763358779</v>
      </c>
      <c r="BV81" s="9">
        <f t="shared" si="93"/>
        <v>0.87022900763358779</v>
      </c>
      <c r="BW81" s="9">
        <f t="shared" si="93"/>
        <v>0.77862595419847325</v>
      </c>
      <c r="BX81" s="9">
        <f t="shared" si="93"/>
        <v>0.79389312977099236</v>
      </c>
      <c r="BY81" s="9">
        <f t="shared" si="131"/>
        <v>0.97709923664122134</v>
      </c>
      <c r="BZ81" s="9">
        <f t="shared" si="132"/>
        <v>0.92366412213740456</v>
      </c>
      <c r="CA81" s="9">
        <f t="shared" si="133"/>
        <v>1.0458015267175573</v>
      </c>
      <c r="CB81" s="9">
        <f t="shared" si="138"/>
        <v>0.96183206106870234</v>
      </c>
      <c r="CC81" s="9"/>
      <c r="CD81" s="7">
        <f t="shared" si="140"/>
        <v>4</v>
      </c>
      <c r="CE81" s="10" t="s">
        <v>223</v>
      </c>
      <c r="CF81" s="7">
        <f t="shared" si="134"/>
        <v>7</v>
      </c>
      <c r="CG81" s="11" t="s">
        <v>223</v>
      </c>
    </row>
    <row r="82" spans="1:85" ht="16" customHeight="1" x14ac:dyDescent="0.2">
      <c r="A82" s="3" t="s">
        <v>89</v>
      </c>
      <c r="B82" s="4" t="s">
        <v>191</v>
      </c>
      <c r="C82" s="3">
        <v>108</v>
      </c>
      <c r="D82" s="3">
        <v>108</v>
      </c>
      <c r="E82" s="3">
        <f t="shared" si="135"/>
        <v>116.2</v>
      </c>
      <c r="F82" s="3">
        <v>126</v>
      </c>
      <c r="G82" s="3">
        <v>114</v>
      </c>
      <c r="H82" s="3">
        <v>116</v>
      </c>
      <c r="I82" s="3">
        <v>114</v>
      </c>
      <c r="J82" s="3">
        <v>111</v>
      </c>
      <c r="K82" s="3">
        <v>119</v>
      </c>
      <c r="L82" s="3">
        <v>102</v>
      </c>
      <c r="M82" s="3">
        <v>101</v>
      </c>
      <c r="N82" s="3">
        <v>119</v>
      </c>
      <c r="O82" s="3">
        <v>113</v>
      </c>
      <c r="P82" s="3"/>
      <c r="Q82" s="3"/>
      <c r="S82" s="8">
        <f t="shared" si="106"/>
        <v>1.050925925925926</v>
      </c>
      <c r="T82" s="9">
        <f t="shared" si="110"/>
        <v>1.1666666666666667</v>
      </c>
      <c r="U82" s="9">
        <f t="shared" si="111"/>
        <v>1.0555555555555556</v>
      </c>
      <c r="V82" s="9">
        <f t="shared" si="112"/>
        <v>1.0740740740740742</v>
      </c>
      <c r="W82" s="9">
        <f t="shared" si="113"/>
        <v>1.0555555555555556</v>
      </c>
      <c r="X82" s="9">
        <f t="shared" si="114"/>
        <v>1.0277777777777777</v>
      </c>
      <c r="Y82" s="9">
        <f t="shared" si="115"/>
        <v>1.1018518518518519</v>
      </c>
      <c r="Z82" s="9">
        <f t="shared" si="116"/>
        <v>0.94444444444444442</v>
      </c>
      <c r="AA82" s="9">
        <f t="shared" si="117"/>
        <v>0.93518518518518523</v>
      </c>
      <c r="AB82" s="9">
        <f t="shared" si="118"/>
        <v>1.1018518518518519</v>
      </c>
      <c r="AC82" s="9">
        <f t="shared" si="119"/>
        <v>1.0462962962962963</v>
      </c>
      <c r="AD82" s="9" t="str">
        <f t="shared" si="120"/>
        <v/>
      </c>
      <c r="AE82" s="9" t="str">
        <f t="shared" si="121"/>
        <v/>
      </c>
      <c r="AF82" s="7">
        <f t="shared" si="107"/>
        <v>8</v>
      </c>
      <c r="AG82" s="10" t="s">
        <v>224</v>
      </c>
      <c r="AH82" s="7">
        <f t="shared" si="108"/>
        <v>10</v>
      </c>
      <c r="AI82" s="11" t="str">
        <f t="shared" si="109"/>
        <v>Yes</v>
      </c>
      <c r="AK82" s="4" t="s">
        <v>204</v>
      </c>
      <c r="AL82" s="12">
        <f t="shared" si="94"/>
        <v>156</v>
      </c>
      <c r="AM82" s="12">
        <f t="shared" si="136"/>
        <v>156</v>
      </c>
      <c r="AN82" s="3">
        <f t="shared" si="99"/>
        <v>156</v>
      </c>
      <c r="AO82" s="3">
        <f t="shared" si="100"/>
        <v>156</v>
      </c>
      <c r="AP82" s="3">
        <f t="shared" si="101"/>
        <v>156</v>
      </c>
      <c r="AQ82" s="3">
        <f t="shared" si="102"/>
        <v>156</v>
      </c>
      <c r="AR82" s="3">
        <f t="shared" si="103"/>
        <v>156</v>
      </c>
      <c r="AS82" s="3">
        <f t="shared" si="104"/>
        <v>156</v>
      </c>
      <c r="AT82" s="3">
        <f t="shared" si="105"/>
        <v>156</v>
      </c>
      <c r="AU82" s="3">
        <f t="shared" si="122"/>
        <v>156</v>
      </c>
      <c r="AV82" s="3">
        <f t="shared" si="123"/>
        <v>156</v>
      </c>
      <c r="AW82" s="3">
        <f t="shared" si="124"/>
        <v>156</v>
      </c>
      <c r="AX82" s="3">
        <f t="shared" si="125"/>
        <v>156</v>
      </c>
      <c r="AY82" s="3"/>
      <c r="BA82" s="4" t="s">
        <v>204</v>
      </c>
      <c r="BB82" s="12">
        <f t="shared" si="139"/>
        <v>115.72727272727273</v>
      </c>
      <c r="BC82" s="3">
        <f t="shared" si="72"/>
        <v>127</v>
      </c>
      <c r="BD82" s="3">
        <f t="shared" si="95"/>
        <v>133</v>
      </c>
      <c r="BE82" s="3">
        <f t="shared" si="96"/>
        <v>124</v>
      </c>
      <c r="BF82" s="3">
        <f t="shared" si="97"/>
        <v>101</v>
      </c>
      <c r="BG82" s="3">
        <f t="shared" si="98"/>
        <v>111</v>
      </c>
      <c r="BH82" s="3">
        <f t="shared" si="126"/>
        <v>116</v>
      </c>
      <c r="BI82" s="3">
        <f t="shared" si="127"/>
        <v>102</v>
      </c>
      <c r="BJ82" s="3">
        <f t="shared" si="128"/>
        <v>109</v>
      </c>
      <c r="BK82" s="3">
        <f t="shared" si="129"/>
        <v>118</v>
      </c>
      <c r="BL82" s="3">
        <f t="shared" si="130"/>
        <v>115</v>
      </c>
      <c r="BM82" s="3">
        <f t="shared" si="137"/>
        <v>117</v>
      </c>
      <c r="BN82" s="3"/>
      <c r="BO82" s="4"/>
      <c r="BP82" s="4" t="s">
        <v>204</v>
      </c>
      <c r="BQ82" s="9">
        <f t="shared" si="88"/>
        <v>0.74184149184149184</v>
      </c>
      <c r="BR82" s="9">
        <f t="shared" si="89"/>
        <v>0.8141025641025641</v>
      </c>
      <c r="BS82" s="9">
        <f t="shared" si="90"/>
        <v>0.85256410256410253</v>
      </c>
      <c r="BT82" s="9">
        <f t="shared" si="91"/>
        <v>0.79487179487179482</v>
      </c>
      <c r="BU82" s="9">
        <f t="shared" si="92"/>
        <v>0.64743589743589747</v>
      </c>
      <c r="BV82" s="9">
        <f t="shared" si="93"/>
        <v>0.71153846153846156</v>
      </c>
      <c r="BW82" s="9">
        <f t="shared" si="93"/>
        <v>0.74358974358974361</v>
      </c>
      <c r="BX82" s="9">
        <f t="shared" si="93"/>
        <v>0.65384615384615385</v>
      </c>
      <c r="BY82" s="9">
        <f t="shared" si="131"/>
        <v>0.69871794871794868</v>
      </c>
      <c r="BZ82" s="9">
        <f t="shared" si="132"/>
        <v>0.75641025641025639</v>
      </c>
      <c r="CA82" s="9">
        <f t="shared" si="133"/>
        <v>0.73717948717948723</v>
      </c>
      <c r="CB82" s="9">
        <f t="shared" si="138"/>
        <v>0.75</v>
      </c>
      <c r="CC82" s="9"/>
      <c r="CD82" s="7">
        <f t="shared" si="140"/>
        <v>0</v>
      </c>
      <c r="CE82" s="10" t="s">
        <v>224</v>
      </c>
      <c r="CF82" s="7">
        <f t="shared" si="134"/>
        <v>0</v>
      </c>
      <c r="CG82" s="11" t="s">
        <v>224</v>
      </c>
    </row>
    <row r="83" spans="1:85" ht="16" customHeight="1" x14ac:dyDescent="0.2">
      <c r="A83" s="3" t="s">
        <v>90</v>
      </c>
      <c r="B83" s="4" t="s">
        <v>192</v>
      </c>
      <c r="C83" s="3">
        <v>92</v>
      </c>
      <c r="D83" s="3">
        <v>92</v>
      </c>
      <c r="E83" s="3">
        <f t="shared" si="135"/>
        <v>47.2</v>
      </c>
      <c r="F83" s="3">
        <v>57</v>
      </c>
      <c r="G83" s="3">
        <v>52</v>
      </c>
      <c r="H83" s="3">
        <v>47</v>
      </c>
      <c r="I83" s="3">
        <v>37</v>
      </c>
      <c r="J83" s="3">
        <v>43</v>
      </c>
      <c r="K83" s="3">
        <v>44</v>
      </c>
      <c r="L83" s="3">
        <v>54</v>
      </c>
      <c r="M83" s="3">
        <v>55</v>
      </c>
      <c r="N83" s="3">
        <v>63</v>
      </c>
      <c r="O83" s="3">
        <v>64</v>
      </c>
      <c r="P83" s="3">
        <v>66</v>
      </c>
      <c r="Q83" s="3">
        <v>61</v>
      </c>
      <c r="S83" s="8">
        <f t="shared" si="106"/>
        <v>0.58242753623188392</v>
      </c>
      <c r="T83" s="9">
        <f t="shared" si="110"/>
        <v>0.61956521739130432</v>
      </c>
      <c r="U83" s="9">
        <f t="shared" si="111"/>
        <v>0.56521739130434778</v>
      </c>
      <c r="V83" s="9">
        <f t="shared" si="112"/>
        <v>0.51086956521739135</v>
      </c>
      <c r="W83" s="9">
        <f t="shared" si="113"/>
        <v>0.40217391304347827</v>
      </c>
      <c r="X83" s="9">
        <f t="shared" si="114"/>
        <v>0.46739130434782611</v>
      </c>
      <c r="Y83" s="9">
        <f t="shared" si="115"/>
        <v>0.47826086956521741</v>
      </c>
      <c r="Z83" s="9">
        <f t="shared" si="116"/>
        <v>0.58695652173913049</v>
      </c>
      <c r="AA83" s="9">
        <f t="shared" si="117"/>
        <v>0.59782608695652173</v>
      </c>
      <c r="AB83" s="9">
        <f t="shared" si="118"/>
        <v>0.68478260869565222</v>
      </c>
      <c r="AC83" s="9">
        <f t="shared" si="119"/>
        <v>0.69565217391304346</v>
      </c>
      <c r="AD83" s="9">
        <f t="shared" si="120"/>
        <v>0.71739130434782605</v>
      </c>
      <c r="AE83" s="9">
        <f t="shared" si="121"/>
        <v>0.66304347826086951</v>
      </c>
      <c r="AF83" s="7">
        <f t="shared" si="107"/>
        <v>0</v>
      </c>
      <c r="AG83" s="10" t="s">
        <v>224</v>
      </c>
      <c r="AH83" s="7">
        <f t="shared" si="108"/>
        <v>0</v>
      </c>
      <c r="AI83" s="11" t="str">
        <f t="shared" si="109"/>
        <v>No</v>
      </c>
      <c r="AK83" s="4" t="s">
        <v>205</v>
      </c>
      <c r="AL83" s="12">
        <f t="shared" si="94"/>
        <v>125</v>
      </c>
      <c r="AM83" s="12">
        <f t="shared" si="136"/>
        <v>125</v>
      </c>
      <c r="AN83" s="3">
        <f t="shared" si="99"/>
        <v>125</v>
      </c>
      <c r="AO83" s="3">
        <f t="shared" si="100"/>
        <v>125</v>
      </c>
      <c r="AP83" s="3">
        <f t="shared" si="101"/>
        <v>125</v>
      </c>
      <c r="AQ83" s="3">
        <f t="shared" si="102"/>
        <v>125</v>
      </c>
      <c r="AR83" s="3">
        <f t="shared" si="103"/>
        <v>125</v>
      </c>
      <c r="AS83" s="3">
        <f t="shared" si="104"/>
        <v>125</v>
      </c>
      <c r="AT83" s="3">
        <f t="shared" si="105"/>
        <v>125</v>
      </c>
      <c r="AU83" s="3">
        <f t="shared" si="122"/>
        <v>125</v>
      </c>
      <c r="AV83" s="3">
        <f t="shared" si="123"/>
        <v>125</v>
      </c>
      <c r="AW83" s="3">
        <f t="shared" si="124"/>
        <v>125</v>
      </c>
      <c r="AX83" s="3">
        <f t="shared" si="125"/>
        <v>125</v>
      </c>
      <c r="AY83" s="3"/>
      <c r="BA83" s="4" t="s">
        <v>205</v>
      </c>
      <c r="BB83" s="12">
        <f t="shared" si="139"/>
        <v>158.81818181818181</v>
      </c>
      <c r="BC83" s="3">
        <f t="shared" si="72"/>
        <v>183</v>
      </c>
      <c r="BD83" s="3">
        <f t="shared" si="95"/>
        <v>187</v>
      </c>
      <c r="BE83" s="3">
        <f t="shared" si="96"/>
        <v>192</v>
      </c>
      <c r="BF83" s="3">
        <f t="shared" si="97"/>
        <v>139</v>
      </c>
      <c r="BG83" s="3">
        <f t="shared" si="98"/>
        <v>136</v>
      </c>
      <c r="BH83" s="3">
        <f t="shared" si="126"/>
        <v>154</v>
      </c>
      <c r="BI83" s="3">
        <f t="shared" si="127"/>
        <v>152</v>
      </c>
      <c r="BJ83" s="3">
        <f t="shared" si="128"/>
        <v>150</v>
      </c>
      <c r="BK83" s="3">
        <f t="shared" si="129"/>
        <v>148</v>
      </c>
      <c r="BL83" s="3">
        <f t="shared" si="130"/>
        <v>157</v>
      </c>
      <c r="BM83" s="3">
        <f t="shared" si="137"/>
        <v>149</v>
      </c>
      <c r="BN83" s="3"/>
      <c r="BO83" s="4"/>
      <c r="BP83" s="4" t="s">
        <v>205</v>
      </c>
      <c r="BQ83" s="9">
        <f t="shared" si="88"/>
        <v>1.2705454545454544</v>
      </c>
      <c r="BR83" s="9">
        <f t="shared" si="89"/>
        <v>1.464</v>
      </c>
      <c r="BS83" s="9">
        <f t="shared" si="90"/>
        <v>1.496</v>
      </c>
      <c r="BT83" s="9">
        <f t="shared" si="91"/>
        <v>1.536</v>
      </c>
      <c r="BU83" s="9">
        <f t="shared" si="92"/>
        <v>1.1120000000000001</v>
      </c>
      <c r="BV83" s="9">
        <f t="shared" si="93"/>
        <v>1.0880000000000001</v>
      </c>
      <c r="BW83" s="9">
        <f t="shared" si="93"/>
        <v>1.232</v>
      </c>
      <c r="BX83" s="9">
        <f t="shared" si="93"/>
        <v>1.216</v>
      </c>
      <c r="BY83" s="9">
        <f t="shared" si="131"/>
        <v>1.2</v>
      </c>
      <c r="BZ83" s="9">
        <f t="shared" si="132"/>
        <v>1.1839999999999999</v>
      </c>
      <c r="CA83" s="9">
        <f t="shared" si="133"/>
        <v>1.256</v>
      </c>
      <c r="CB83" s="9">
        <f t="shared" si="138"/>
        <v>1.1919999999999999</v>
      </c>
      <c r="CC83" s="9"/>
      <c r="CD83" s="7">
        <f t="shared" si="140"/>
        <v>11</v>
      </c>
      <c r="CE83" s="10" t="s">
        <v>223</v>
      </c>
      <c r="CF83" s="7">
        <f t="shared" si="134"/>
        <v>11</v>
      </c>
      <c r="CG83" s="11" t="s">
        <v>223</v>
      </c>
    </row>
    <row r="84" spans="1:85" ht="16" customHeight="1" x14ac:dyDescent="0.2">
      <c r="A84" s="3" t="s">
        <v>91</v>
      </c>
      <c r="B84" s="4" t="s">
        <v>193</v>
      </c>
      <c r="C84" s="3">
        <v>136</v>
      </c>
      <c r="D84" s="3">
        <v>136</v>
      </c>
      <c r="E84" s="3">
        <f t="shared" si="135"/>
        <v>89.8</v>
      </c>
      <c r="F84" s="3">
        <v>105</v>
      </c>
      <c r="G84" s="3">
        <v>107</v>
      </c>
      <c r="H84" s="3">
        <v>96</v>
      </c>
      <c r="I84" s="3">
        <v>78</v>
      </c>
      <c r="J84" s="3">
        <v>63</v>
      </c>
      <c r="K84" s="3">
        <v>62</v>
      </c>
      <c r="L84" s="3">
        <v>62</v>
      </c>
      <c r="M84" s="3">
        <v>54</v>
      </c>
      <c r="N84" s="3">
        <v>44</v>
      </c>
      <c r="O84" s="3">
        <v>55</v>
      </c>
      <c r="P84" s="3">
        <v>58</v>
      </c>
      <c r="Q84" s="3">
        <v>58</v>
      </c>
      <c r="S84" s="8">
        <f t="shared" si="106"/>
        <v>0.51593137254901966</v>
      </c>
      <c r="T84" s="9">
        <f t="shared" si="110"/>
        <v>0.7720588235294118</v>
      </c>
      <c r="U84" s="9">
        <f t="shared" si="111"/>
        <v>0.78676470588235292</v>
      </c>
      <c r="V84" s="9">
        <f t="shared" si="112"/>
        <v>0.70588235294117652</v>
      </c>
      <c r="W84" s="9">
        <f t="shared" si="113"/>
        <v>0.57352941176470584</v>
      </c>
      <c r="X84" s="9">
        <f t="shared" si="114"/>
        <v>0.46323529411764708</v>
      </c>
      <c r="Y84" s="9">
        <f t="shared" si="115"/>
        <v>0.45588235294117646</v>
      </c>
      <c r="Z84" s="9">
        <f t="shared" si="116"/>
        <v>0.45588235294117646</v>
      </c>
      <c r="AA84" s="9">
        <f t="shared" si="117"/>
        <v>0.39705882352941174</v>
      </c>
      <c r="AB84" s="9">
        <f t="shared" si="118"/>
        <v>0.3235294117647059</v>
      </c>
      <c r="AC84" s="9">
        <f t="shared" si="119"/>
        <v>0.40441176470588236</v>
      </c>
      <c r="AD84" s="9">
        <f t="shared" si="120"/>
        <v>0.4264705882352941</v>
      </c>
      <c r="AE84" s="9">
        <f t="shared" si="121"/>
        <v>0.4264705882352941</v>
      </c>
      <c r="AF84" s="7">
        <f t="shared" si="107"/>
        <v>0</v>
      </c>
      <c r="AG84" s="10" t="s">
        <v>224</v>
      </c>
      <c r="AH84" s="7">
        <f t="shared" si="108"/>
        <v>0</v>
      </c>
      <c r="AI84" s="11" t="str">
        <f t="shared" si="109"/>
        <v>No</v>
      </c>
      <c r="AK84" s="4" t="s">
        <v>206</v>
      </c>
      <c r="AL84" s="12">
        <f t="shared" si="94"/>
        <v>103</v>
      </c>
      <c r="AM84" s="12">
        <f t="shared" si="136"/>
        <v>103</v>
      </c>
      <c r="AN84" s="3">
        <f t="shared" si="99"/>
        <v>103</v>
      </c>
      <c r="AO84" s="3">
        <f t="shared" si="100"/>
        <v>103</v>
      </c>
      <c r="AP84" s="3">
        <f t="shared" si="101"/>
        <v>103</v>
      </c>
      <c r="AQ84" s="3">
        <f t="shared" si="102"/>
        <v>103</v>
      </c>
      <c r="AR84" s="3">
        <f t="shared" si="103"/>
        <v>103</v>
      </c>
      <c r="AS84" s="3">
        <f t="shared" si="104"/>
        <v>103</v>
      </c>
      <c r="AT84" s="3">
        <f t="shared" si="105"/>
        <v>103</v>
      </c>
      <c r="AU84" s="3">
        <f t="shared" si="122"/>
        <v>103</v>
      </c>
      <c r="AV84" s="3">
        <f t="shared" si="123"/>
        <v>103</v>
      </c>
      <c r="AW84" s="3">
        <f t="shared" si="124"/>
        <v>103</v>
      </c>
      <c r="AX84" s="3">
        <f t="shared" si="125"/>
        <v>103</v>
      </c>
      <c r="AY84" s="3"/>
      <c r="BA84" s="4" t="s">
        <v>206</v>
      </c>
      <c r="BB84" s="12">
        <f t="shared" si="139"/>
        <v>80</v>
      </c>
      <c r="BC84" s="3">
        <f t="shared" si="72"/>
        <v>95</v>
      </c>
      <c r="BD84" s="3">
        <f t="shared" si="95"/>
        <v>102</v>
      </c>
      <c r="BE84" s="3">
        <f t="shared" si="96"/>
        <v>82</v>
      </c>
      <c r="BF84" s="3">
        <f t="shared" si="97"/>
        <v>66</v>
      </c>
      <c r="BG84" s="3">
        <f t="shared" si="98"/>
        <v>61</v>
      </c>
      <c r="BH84" s="3">
        <f t="shared" si="126"/>
        <v>64</v>
      </c>
      <c r="BI84" s="3">
        <f t="shared" si="127"/>
        <v>68</v>
      </c>
      <c r="BJ84" s="3">
        <f t="shared" si="128"/>
        <v>76</v>
      </c>
      <c r="BK84" s="3">
        <f t="shared" si="129"/>
        <v>88</v>
      </c>
      <c r="BL84" s="3">
        <f t="shared" si="130"/>
        <v>84</v>
      </c>
      <c r="BM84" s="3">
        <f t="shared" si="137"/>
        <v>94</v>
      </c>
      <c r="BN84" s="3"/>
      <c r="BO84" s="4"/>
      <c r="BP84" s="4" t="s">
        <v>206</v>
      </c>
      <c r="BQ84" s="9">
        <f t="shared" si="88"/>
        <v>0.77669902912621358</v>
      </c>
      <c r="BR84" s="9">
        <f t="shared" si="89"/>
        <v>0.92233009708737868</v>
      </c>
      <c r="BS84" s="9">
        <f t="shared" si="90"/>
        <v>0.99029126213592233</v>
      </c>
      <c r="BT84" s="9">
        <f t="shared" si="91"/>
        <v>0.79611650485436891</v>
      </c>
      <c r="BU84" s="9">
        <f t="shared" si="92"/>
        <v>0.64077669902912626</v>
      </c>
      <c r="BV84" s="9">
        <f t="shared" si="93"/>
        <v>0.59223300970873782</v>
      </c>
      <c r="BW84" s="9">
        <f t="shared" si="93"/>
        <v>0.62135922330097082</v>
      </c>
      <c r="BX84" s="9">
        <f t="shared" si="93"/>
        <v>0.66019417475728159</v>
      </c>
      <c r="BY84" s="9">
        <f t="shared" si="131"/>
        <v>0.73786407766990292</v>
      </c>
      <c r="BZ84" s="9">
        <f t="shared" si="132"/>
        <v>0.85436893203883491</v>
      </c>
      <c r="CA84" s="9">
        <f t="shared" si="133"/>
        <v>0.81553398058252424</v>
      </c>
      <c r="CB84" s="9">
        <f t="shared" si="138"/>
        <v>0.91262135922330101</v>
      </c>
      <c r="CC84" s="9"/>
      <c r="CD84" s="7">
        <f t="shared" si="140"/>
        <v>0</v>
      </c>
      <c r="CE84" s="10" t="s">
        <v>224</v>
      </c>
      <c r="CF84" s="7">
        <f t="shared" si="134"/>
        <v>3</v>
      </c>
      <c r="CG84" s="11" t="s">
        <v>223</v>
      </c>
    </row>
    <row r="85" spans="1:85" ht="16" customHeight="1" x14ac:dyDescent="0.2">
      <c r="A85" s="3" t="s">
        <v>92</v>
      </c>
      <c r="B85" s="4" t="s">
        <v>131</v>
      </c>
      <c r="C85" s="3">
        <v>598</v>
      </c>
      <c r="D85" s="3">
        <v>598</v>
      </c>
      <c r="E85" s="3">
        <f t="shared" si="135"/>
        <v>374.6</v>
      </c>
      <c r="F85" s="3">
        <v>435</v>
      </c>
      <c r="G85" s="3">
        <v>438</v>
      </c>
      <c r="H85" s="3">
        <v>389</v>
      </c>
      <c r="I85" s="3">
        <v>304</v>
      </c>
      <c r="J85" s="3">
        <v>307</v>
      </c>
      <c r="K85" s="3">
        <v>316</v>
      </c>
      <c r="L85" s="3">
        <v>330</v>
      </c>
      <c r="M85" s="3">
        <v>366</v>
      </c>
      <c r="N85" s="3">
        <v>380</v>
      </c>
      <c r="O85" s="3">
        <v>405</v>
      </c>
      <c r="P85" s="3">
        <v>396</v>
      </c>
      <c r="Q85" s="3"/>
      <c r="S85" s="8">
        <f t="shared" si="106"/>
        <v>0.6181210094253573</v>
      </c>
      <c r="T85" s="9">
        <f t="shared" si="110"/>
        <v>0.72742474916387956</v>
      </c>
      <c r="U85" s="9">
        <f t="shared" si="111"/>
        <v>0.73244147157190631</v>
      </c>
      <c r="V85" s="9">
        <f t="shared" si="112"/>
        <v>0.65050167224080269</v>
      </c>
      <c r="W85" s="9">
        <f t="shared" si="113"/>
        <v>0.50836120401337792</v>
      </c>
      <c r="X85" s="9">
        <f t="shared" si="114"/>
        <v>0.51337792642140467</v>
      </c>
      <c r="Y85" s="9">
        <f t="shared" si="115"/>
        <v>0.52842809364548493</v>
      </c>
      <c r="Z85" s="9">
        <f t="shared" si="116"/>
        <v>0.55183946488294311</v>
      </c>
      <c r="AA85" s="9">
        <f t="shared" si="117"/>
        <v>0.61204013377926425</v>
      </c>
      <c r="AB85" s="9">
        <f t="shared" si="118"/>
        <v>0.63545150501672243</v>
      </c>
      <c r="AC85" s="9">
        <f t="shared" si="119"/>
        <v>0.67725752508361203</v>
      </c>
      <c r="AD85" s="9">
        <f t="shared" si="120"/>
        <v>0.66220735785953178</v>
      </c>
      <c r="AE85" s="9" t="str">
        <f t="shared" si="121"/>
        <v/>
      </c>
      <c r="AF85" s="7">
        <f t="shared" si="107"/>
        <v>0</v>
      </c>
      <c r="AG85" s="10" t="s">
        <v>224</v>
      </c>
      <c r="AH85" s="7">
        <f t="shared" si="108"/>
        <v>0</v>
      </c>
      <c r="AI85" s="11" t="str">
        <f t="shared" si="109"/>
        <v>No</v>
      </c>
      <c r="AK85" s="4" t="s">
        <v>207</v>
      </c>
      <c r="AL85" s="12">
        <f t="shared" si="94"/>
        <v>114</v>
      </c>
      <c r="AM85" s="12">
        <f t="shared" si="136"/>
        <v>114</v>
      </c>
      <c r="AN85" s="3">
        <f t="shared" si="99"/>
        <v>114</v>
      </c>
      <c r="AO85" s="3">
        <f t="shared" si="100"/>
        <v>114</v>
      </c>
      <c r="AP85" s="3">
        <f t="shared" si="101"/>
        <v>114</v>
      </c>
      <c r="AQ85" s="3">
        <f t="shared" si="102"/>
        <v>114</v>
      </c>
      <c r="AR85" s="3">
        <f t="shared" si="103"/>
        <v>114</v>
      </c>
      <c r="AS85" s="3">
        <f t="shared" si="104"/>
        <v>114</v>
      </c>
      <c r="AT85" s="3">
        <f t="shared" si="105"/>
        <v>114</v>
      </c>
      <c r="AU85" s="3">
        <f t="shared" si="122"/>
        <v>114</v>
      </c>
      <c r="AV85" s="3">
        <f t="shared" si="123"/>
        <v>114</v>
      </c>
      <c r="AW85" s="3">
        <f t="shared" si="124"/>
        <v>114</v>
      </c>
      <c r="AX85" s="3">
        <f t="shared" si="125"/>
        <v>114</v>
      </c>
      <c r="AY85" s="3"/>
      <c r="BA85" s="4" t="s">
        <v>207</v>
      </c>
      <c r="BB85" s="12">
        <f>AVERAGEIF(BC85:BN85, "&lt;&gt;")</f>
        <v>54.090909090909093</v>
      </c>
      <c r="BC85" s="3">
        <f t="shared" si="72"/>
        <v>68</v>
      </c>
      <c r="BD85" s="3">
        <f t="shared" si="95"/>
        <v>79</v>
      </c>
      <c r="BE85" s="3">
        <f t="shared" si="96"/>
        <v>68</v>
      </c>
      <c r="BF85" s="3">
        <f t="shared" si="97"/>
        <v>48</v>
      </c>
      <c r="BG85" s="3">
        <f t="shared" si="98"/>
        <v>45</v>
      </c>
      <c r="BH85" s="3">
        <f t="shared" si="126"/>
        <v>50</v>
      </c>
      <c r="BI85" s="3">
        <f t="shared" si="127"/>
        <v>49</v>
      </c>
      <c r="BJ85" s="3">
        <f t="shared" si="128"/>
        <v>46</v>
      </c>
      <c r="BK85" s="3">
        <f t="shared" si="129"/>
        <v>46</v>
      </c>
      <c r="BL85" s="3">
        <f t="shared" si="130"/>
        <v>49</v>
      </c>
      <c r="BM85" s="3">
        <f t="shared" si="137"/>
        <v>47</v>
      </c>
      <c r="BN85" s="3"/>
      <c r="BO85" s="4"/>
      <c r="BP85" s="4" t="s">
        <v>207</v>
      </c>
      <c r="BQ85" s="9">
        <f t="shared" si="88"/>
        <v>0.474481658692185</v>
      </c>
      <c r="BR85" s="9">
        <f t="shared" si="89"/>
        <v>0.59649122807017541</v>
      </c>
      <c r="BS85" s="9">
        <f t="shared" si="90"/>
        <v>0.69298245614035092</v>
      </c>
      <c r="BT85" s="9">
        <f t="shared" si="91"/>
        <v>0.59649122807017541</v>
      </c>
      <c r="BU85" s="9">
        <f t="shared" si="92"/>
        <v>0.42105263157894735</v>
      </c>
      <c r="BV85" s="9">
        <f t="shared" si="93"/>
        <v>0.39473684210526316</v>
      </c>
      <c r="BW85" s="9">
        <f t="shared" si="93"/>
        <v>0.43859649122807015</v>
      </c>
      <c r="BX85" s="9">
        <f t="shared" si="93"/>
        <v>0.42982456140350878</v>
      </c>
      <c r="BY85" s="9">
        <f t="shared" si="131"/>
        <v>0.40350877192982454</v>
      </c>
      <c r="BZ85" s="9">
        <f t="shared" si="132"/>
        <v>0.40350877192982454</v>
      </c>
      <c r="CA85" s="9">
        <f t="shared" si="133"/>
        <v>0.42982456140350878</v>
      </c>
      <c r="CB85" s="9">
        <f t="shared" si="138"/>
        <v>0.41228070175438597</v>
      </c>
      <c r="CC85" s="9"/>
      <c r="CD85" s="7">
        <f t="shared" si="140"/>
        <v>0</v>
      </c>
      <c r="CE85" s="10" t="s">
        <v>224</v>
      </c>
      <c r="CF85" s="7">
        <f t="shared" si="134"/>
        <v>0</v>
      </c>
      <c r="CG85" s="11" t="s">
        <v>224</v>
      </c>
    </row>
    <row r="86" spans="1:85" ht="16" customHeight="1" x14ac:dyDescent="0.2">
      <c r="A86" s="3" t="s">
        <v>93</v>
      </c>
      <c r="B86" s="4" t="s">
        <v>194</v>
      </c>
      <c r="C86" s="3">
        <v>60</v>
      </c>
      <c r="D86" s="3">
        <v>60</v>
      </c>
      <c r="E86" s="3">
        <f t="shared" si="135"/>
        <v>41.6</v>
      </c>
      <c r="F86" s="3">
        <v>47</v>
      </c>
      <c r="G86" s="3">
        <v>51</v>
      </c>
      <c r="H86" s="3">
        <v>48</v>
      </c>
      <c r="I86" s="3">
        <v>33</v>
      </c>
      <c r="J86" s="3">
        <v>29</v>
      </c>
      <c r="K86" s="3">
        <v>32</v>
      </c>
      <c r="L86" s="3">
        <v>35</v>
      </c>
      <c r="M86" s="3">
        <v>33</v>
      </c>
      <c r="N86" s="3">
        <v>35</v>
      </c>
      <c r="O86" s="3">
        <v>38</v>
      </c>
      <c r="P86" s="3">
        <v>41</v>
      </c>
      <c r="Q86" s="3">
        <v>40</v>
      </c>
      <c r="S86" s="8">
        <f>AVERAGEIF(T86:AE86,"&lt;&gt;")</f>
        <v>0.64166666666666672</v>
      </c>
      <c r="T86" s="9">
        <f t="shared" si="110"/>
        <v>0.78333333333333333</v>
      </c>
      <c r="U86" s="9">
        <f t="shared" si="111"/>
        <v>0.85</v>
      </c>
      <c r="V86" s="9">
        <f t="shared" si="112"/>
        <v>0.8</v>
      </c>
      <c r="W86" s="9">
        <f t="shared" si="113"/>
        <v>0.55000000000000004</v>
      </c>
      <c r="X86" s="9">
        <f t="shared" si="114"/>
        <v>0.48333333333333334</v>
      </c>
      <c r="Y86" s="9">
        <f t="shared" si="115"/>
        <v>0.53333333333333333</v>
      </c>
      <c r="Z86" s="9">
        <f t="shared" si="116"/>
        <v>0.58333333333333337</v>
      </c>
      <c r="AA86" s="9">
        <f t="shared" si="117"/>
        <v>0.55000000000000004</v>
      </c>
      <c r="AB86" s="9">
        <f t="shared" si="118"/>
        <v>0.58333333333333337</v>
      </c>
      <c r="AC86" s="9">
        <f t="shared" si="119"/>
        <v>0.6333333333333333</v>
      </c>
      <c r="AD86" s="9">
        <f t="shared" si="120"/>
        <v>0.68333333333333335</v>
      </c>
      <c r="AE86" s="9">
        <f t="shared" si="121"/>
        <v>0.66666666666666663</v>
      </c>
      <c r="AF86" s="7">
        <f t="shared" si="107"/>
        <v>0</v>
      </c>
      <c r="AG86" s="10" t="s">
        <v>224</v>
      </c>
      <c r="AH86" s="7">
        <f t="shared" si="108"/>
        <v>0</v>
      </c>
      <c r="AI86" s="11" t="str">
        <f t="shared" si="109"/>
        <v>No</v>
      </c>
      <c r="AK86" s="4" t="s">
        <v>208</v>
      </c>
      <c r="AL86" s="12">
        <f t="shared" si="94"/>
        <v>264</v>
      </c>
      <c r="AM86" s="12">
        <f t="shared" si="136"/>
        <v>264</v>
      </c>
      <c r="AN86" s="3">
        <f t="shared" si="99"/>
        <v>264</v>
      </c>
      <c r="AO86" s="3">
        <f t="shared" si="100"/>
        <v>264</v>
      </c>
      <c r="AP86" s="3">
        <f t="shared" si="101"/>
        <v>264</v>
      </c>
      <c r="AQ86" s="3">
        <f t="shared" si="102"/>
        <v>264</v>
      </c>
      <c r="AR86" s="3">
        <f t="shared" si="103"/>
        <v>264</v>
      </c>
      <c r="AS86" s="3">
        <f t="shared" si="104"/>
        <v>264</v>
      </c>
      <c r="AT86" s="3">
        <f t="shared" si="105"/>
        <v>264</v>
      </c>
      <c r="AU86" s="3">
        <f t="shared" si="122"/>
        <v>264</v>
      </c>
      <c r="AV86" s="3">
        <f t="shared" si="123"/>
        <v>264</v>
      </c>
      <c r="AW86" s="3">
        <f t="shared" si="124"/>
        <v>264</v>
      </c>
      <c r="AX86" s="3">
        <f t="shared" si="125"/>
        <v>264</v>
      </c>
      <c r="AY86" s="3"/>
      <c r="BA86" s="4" t="s">
        <v>208</v>
      </c>
      <c r="BB86" s="12">
        <f t="shared" si="139"/>
        <v>212.63636363636363</v>
      </c>
      <c r="BC86" s="3">
        <f t="shared" si="72"/>
        <v>258</v>
      </c>
      <c r="BD86" s="3">
        <f t="shared" si="95"/>
        <v>253</v>
      </c>
      <c r="BE86" s="3">
        <f t="shared" si="96"/>
        <v>222</v>
      </c>
      <c r="BF86" s="3">
        <f t="shared" si="97"/>
        <v>160</v>
      </c>
      <c r="BG86" s="3">
        <f t="shared" si="98"/>
        <v>178</v>
      </c>
      <c r="BH86" s="3">
        <f t="shared" si="126"/>
        <v>197</v>
      </c>
      <c r="BI86" s="3">
        <f t="shared" si="127"/>
        <v>179</v>
      </c>
      <c r="BJ86" s="3">
        <f t="shared" si="128"/>
        <v>196</v>
      </c>
      <c r="BK86" s="3">
        <f t="shared" si="129"/>
        <v>218</v>
      </c>
      <c r="BL86" s="3">
        <f t="shared" si="130"/>
        <v>236</v>
      </c>
      <c r="BM86" s="3">
        <f t="shared" si="137"/>
        <v>242</v>
      </c>
      <c r="BN86" s="3"/>
      <c r="BO86" s="4"/>
      <c r="BP86" s="4" t="s">
        <v>208</v>
      </c>
      <c r="BQ86" s="9">
        <f t="shared" si="88"/>
        <v>0.80544077134986225</v>
      </c>
      <c r="BR86" s="9">
        <f t="shared" si="89"/>
        <v>0.97727272727272729</v>
      </c>
      <c r="BS86" s="9">
        <f t="shared" si="90"/>
        <v>0.95833333333333337</v>
      </c>
      <c r="BT86" s="9">
        <f t="shared" si="91"/>
        <v>0.84090909090909094</v>
      </c>
      <c r="BU86" s="9">
        <f t="shared" si="92"/>
        <v>0.60606060606060608</v>
      </c>
      <c r="BV86" s="9">
        <f t="shared" si="93"/>
        <v>0.6742424242424242</v>
      </c>
      <c r="BW86" s="9">
        <f t="shared" si="93"/>
        <v>0.74621212121212122</v>
      </c>
      <c r="BX86" s="9">
        <f t="shared" si="93"/>
        <v>0.67803030303030298</v>
      </c>
      <c r="BY86" s="9">
        <f t="shared" si="131"/>
        <v>0.74242424242424243</v>
      </c>
      <c r="BZ86" s="9">
        <f t="shared" si="132"/>
        <v>0.8257575757575758</v>
      </c>
      <c r="CA86" s="9">
        <f t="shared" si="133"/>
        <v>0.89393939393939392</v>
      </c>
      <c r="CB86" s="9">
        <f t="shared" si="138"/>
        <v>0.91666666666666663</v>
      </c>
      <c r="CC86" s="9"/>
      <c r="CD86" s="7">
        <f t="shared" si="140"/>
        <v>0</v>
      </c>
      <c r="CE86" s="10" t="s">
        <v>224</v>
      </c>
      <c r="CF86" s="7">
        <f t="shared" si="134"/>
        <v>3</v>
      </c>
      <c r="CG86" s="11" t="s">
        <v>223</v>
      </c>
    </row>
    <row r="87" spans="1:85" ht="16" customHeight="1" x14ac:dyDescent="0.2">
      <c r="A87" s="3" t="s">
        <v>94</v>
      </c>
      <c r="B87" s="4" t="s">
        <v>195</v>
      </c>
      <c r="C87" s="3">
        <v>211</v>
      </c>
      <c r="D87" s="3">
        <v>211</v>
      </c>
      <c r="E87" s="3">
        <f t="shared" si="135"/>
        <v>245.4</v>
      </c>
      <c r="F87" s="3">
        <v>290</v>
      </c>
      <c r="G87" s="3">
        <v>280</v>
      </c>
      <c r="H87" s="3">
        <v>260</v>
      </c>
      <c r="I87" s="3">
        <v>202</v>
      </c>
      <c r="J87" s="3">
        <v>195</v>
      </c>
      <c r="K87" s="3">
        <v>209</v>
      </c>
      <c r="L87" s="3">
        <v>227</v>
      </c>
      <c r="M87" s="3">
        <v>264</v>
      </c>
      <c r="N87" s="3">
        <v>261</v>
      </c>
      <c r="O87" s="3">
        <v>268</v>
      </c>
      <c r="P87" s="3">
        <v>232</v>
      </c>
      <c r="Q87" s="3">
        <v>229</v>
      </c>
      <c r="S87" s="8">
        <f t="shared" si="106"/>
        <v>1.1520537124802526</v>
      </c>
      <c r="T87" s="9">
        <f t="shared" si="110"/>
        <v>1.3744075829383886</v>
      </c>
      <c r="U87" s="9">
        <f t="shared" si="111"/>
        <v>1.3270142180094786</v>
      </c>
      <c r="V87" s="9">
        <f t="shared" si="112"/>
        <v>1.2322274881516588</v>
      </c>
      <c r="W87" s="9">
        <f t="shared" si="113"/>
        <v>0.95734597156398105</v>
      </c>
      <c r="X87" s="9">
        <f t="shared" si="114"/>
        <v>0.92417061611374407</v>
      </c>
      <c r="Y87" s="9">
        <f t="shared" si="115"/>
        <v>0.99052132701421802</v>
      </c>
      <c r="Z87" s="9">
        <f t="shared" si="116"/>
        <v>1.0758293838862558</v>
      </c>
      <c r="AA87" s="9">
        <f t="shared" si="117"/>
        <v>1.2511848341232228</v>
      </c>
      <c r="AB87" s="9">
        <f t="shared" si="118"/>
        <v>1.2369668246445498</v>
      </c>
      <c r="AC87" s="9">
        <f t="shared" si="119"/>
        <v>1.2701421800947867</v>
      </c>
      <c r="AD87" s="9">
        <f t="shared" si="120"/>
        <v>1.0995260663507109</v>
      </c>
      <c r="AE87" s="9">
        <f t="shared" si="121"/>
        <v>1.0853080568720379</v>
      </c>
      <c r="AF87" s="7">
        <f t="shared" si="107"/>
        <v>9</v>
      </c>
      <c r="AG87" s="10" t="s">
        <v>223</v>
      </c>
      <c r="AH87" s="7">
        <f t="shared" si="108"/>
        <v>12</v>
      </c>
      <c r="AI87" s="11" t="str">
        <f t="shared" si="109"/>
        <v>Yes</v>
      </c>
      <c r="AK87" s="4" t="s">
        <v>209</v>
      </c>
      <c r="AL87" s="12">
        <f t="shared" si="94"/>
        <v>148</v>
      </c>
      <c r="AM87" s="12">
        <f t="shared" si="136"/>
        <v>148</v>
      </c>
      <c r="AN87" s="3">
        <f t="shared" si="99"/>
        <v>148</v>
      </c>
      <c r="AO87" s="3">
        <f t="shared" si="100"/>
        <v>148</v>
      </c>
      <c r="AP87" s="3">
        <f t="shared" si="101"/>
        <v>148</v>
      </c>
      <c r="AQ87" s="3">
        <f t="shared" si="102"/>
        <v>148</v>
      </c>
      <c r="AR87" s="3">
        <f t="shared" si="103"/>
        <v>148</v>
      </c>
      <c r="AS87" s="3">
        <f t="shared" si="104"/>
        <v>148</v>
      </c>
      <c r="AT87" s="3">
        <f t="shared" si="105"/>
        <v>148</v>
      </c>
      <c r="AU87" s="3">
        <f t="shared" si="122"/>
        <v>148</v>
      </c>
      <c r="AV87" s="3">
        <f t="shared" si="123"/>
        <v>148</v>
      </c>
      <c r="AW87" s="3">
        <f t="shared" si="124"/>
        <v>148</v>
      </c>
      <c r="AX87" s="3">
        <f t="shared" si="125"/>
        <v>148</v>
      </c>
      <c r="AY87" s="3"/>
      <c r="BA87" s="4" t="s">
        <v>209</v>
      </c>
      <c r="BB87" s="12">
        <f t="shared" si="139"/>
        <v>123.72727272727273</v>
      </c>
      <c r="BC87" s="3">
        <f t="shared" si="72"/>
        <v>157</v>
      </c>
      <c r="BD87" s="3">
        <f t="shared" si="95"/>
        <v>155</v>
      </c>
      <c r="BE87" s="3">
        <f t="shared" si="96"/>
        <v>154</v>
      </c>
      <c r="BF87" s="3">
        <f t="shared" si="97"/>
        <v>113</v>
      </c>
      <c r="BG87" s="3">
        <f t="shared" si="98"/>
        <v>107</v>
      </c>
      <c r="BH87" s="3">
        <f t="shared" si="126"/>
        <v>108</v>
      </c>
      <c r="BI87" s="3">
        <f t="shared" si="127"/>
        <v>110</v>
      </c>
      <c r="BJ87" s="3">
        <f t="shared" si="128"/>
        <v>107</v>
      </c>
      <c r="BK87" s="3">
        <f t="shared" si="129"/>
        <v>115</v>
      </c>
      <c r="BL87" s="3">
        <f t="shared" si="130"/>
        <v>117</v>
      </c>
      <c r="BM87" s="3">
        <f t="shared" si="137"/>
        <v>118</v>
      </c>
      <c r="BN87" s="3"/>
      <c r="BO87" s="4"/>
      <c r="BP87" s="4" t="s">
        <v>209</v>
      </c>
      <c r="BQ87" s="9">
        <f t="shared" si="88"/>
        <v>0.83599508599508598</v>
      </c>
      <c r="BR87" s="9">
        <f t="shared" si="89"/>
        <v>1.0608108108108107</v>
      </c>
      <c r="BS87" s="9">
        <f t="shared" si="90"/>
        <v>1.0472972972972974</v>
      </c>
      <c r="BT87" s="9">
        <f t="shared" si="91"/>
        <v>1.0405405405405406</v>
      </c>
      <c r="BU87" s="9">
        <f t="shared" si="92"/>
        <v>0.76351351351351349</v>
      </c>
      <c r="BV87" s="9">
        <f t="shared" si="93"/>
        <v>0.72297297297297303</v>
      </c>
      <c r="BW87" s="9">
        <f t="shared" si="93"/>
        <v>0.72972972972972971</v>
      </c>
      <c r="BX87" s="9">
        <f t="shared" si="93"/>
        <v>0.7432432432432432</v>
      </c>
      <c r="BY87" s="9">
        <f t="shared" si="131"/>
        <v>0.72297297297297303</v>
      </c>
      <c r="BZ87" s="9">
        <f t="shared" si="132"/>
        <v>0.77702702702702697</v>
      </c>
      <c r="CA87" s="9">
        <f t="shared" si="133"/>
        <v>0.79054054054054057</v>
      </c>
      <c r="CB87" s="9">
        <f t="shared" si="138"/>
        <v>0.79729729729729726</v>
      </c>
      <c r="CC87" s="9"/>
      <c r="CD87" s="7">
        <f t="shared" si="140"/>
        <v>3</v>
      </c>
      <c r="CE87" s="10" t="s">
        <v>223</v>
      </c>
      <c r="CF87" s="7">
        <f t="shared" si="134"/>
        <v>3</v>
      </c>
      <c r="CG87" s="11" t="s">
        <v>223</v>
      </c>
    </row>
    <row r="88" spans="1:85" ht="16" customHeight="1" x14ac:dyDescent="0.2">
      <c r="A88" s="3" t="s">
        <v>97</v>
      </c>
      <c r="B88" s="4" t="s">
        <v>196</v>
      </c>
      <c r="C88" s="3">
        <v>72</v>
      </c>
      <c r="D88" s="3">
        <v>72</v>
      </c>
      <c r="E88" s="3">
        <f t="shared" si="135"/>
        <v>95.4</v>
      </c>
      <c r="F88" s="3">
        <v>107</v>
      </c>
      <c r="G88" s="3">
        <v>109</v>
      </c>
      <c r="H88" s="3">
        <v>100</v>
      </c>
      <c r="I88" s="3">
        <v>81</v>
      </c>
      <c r="J88" s="3">
        <v>80</v>
      </c>
      <c r="K88" s="3">
        <v>84</v>
      </c>
      <c r="L88" s="3">
        <v>78</v>
      </c>
      <c r="M88" s="3">
        <v>89</v>
      </c>
      <c r="N88" s="3">
        <v>94</v>
      </c>
      <c r="O88" s="3">
        <v>101</v>
      </c>
      <c r="P88" s="3">
        <v>102</v>
      </c>
      <c r="Q88" s="3">
        <v>81</v>
      </c>
      <c r="S88" s="8">
        <f t="shared" si="106"/>
        <v>1.2800925925925923</v>
      </c>
      <c r="T88" s="9">
        <f t="shared" si="110"/>
        <v>1.4861111111111112</v>
      </c>
      <c r="U88" s="9">
        <f t="shared" si="111"/>
        <v>1.5138888888888888</v>
      </c>
      <c r="V88" s="9">
        <f t="shared" si="112"/>
        <v>1.3888888888888888</v>
      </c>
      <c r="W88" s="9">
        <f t="shared" si="113"/>
        <v>1.125</v>
      </c>
      <c r="X88" s="9">
        <f t="shared" si="114"/>
        <v>1.1111111111111112</v>
      </c>
      <c r="Y88" s="9">
        <f t="shared" si="115"/>
        <v>1.1666666666666667</v>
      </c>
      <c r="Z88" s="9">
        <f t="shared" si="116"/>
        <v>1.0833333333333333</v>
      </c>
      <c r="AA88" s="9">
        <f t="shared" si="117"/>
        <v>1.2361111111111112</v>
      </c>
      <c r="AB88" s="9">
        <f t="shared" si="118"/>
        <v>1.3055555555555556</v>
      </c>
      <c r="AC88" s="9">
        <f t="shared" si="119"/>
        <v>1.4027777777777777</v>
      </c>
      <c r="AD88" s="9">
        <f t="shared" si="120"/>
        <v>1.4166666666666667</v>
      </c>
      <c r="AE88" s="9">
        <f t="shared" si="121"/>
        <v>1.125</v>
      </c>
      <c r="AF88" s="7">
        <f t="shared" si="107"/>
        <v>12</v>
      </c>
      <c r="AG88" s="10" t="s">
        <v>223</v>
      </c>
      <c r="AH88" s="7">
        <f t="shared" si="108"/>
        <v>12</v>
      </c>
      <c r="AI88" s="11" t="str">
        <f t="shared" si="109"/>
        <v>Yes</v>
      </c>
      <c r="AK88" s="4" t="s">
        <v>210</v>
      </c>
      <c r="AL88" s="12">
        <f t="shared" si="94"/>
        <v>1960</v>
      </c>
      <c r="AM88" s="12">
        <f t="shared" si="136"/>
        <v>1552</v>
      </c>
      <c r="AN88" s="3">
        <f t="shared" si="99"/>
        <v>1552</v>
      </c>
      <c r="AO88" s="3">
        <f t="shared" si="100"/>
        <v>1552</v>
      </c>
      <c r="AP88" s="3">
        <f t="shared" si="101"/>
        <v>1552</v>
      </c>
      <c r="AQ88" s="3">
        <f t="shared" si="102"/>
        <v>1552</v>
      </c>
      <c r="AR88" s="3">
        <f t="shared" si="103"/>
        <v>1552</v>
      </c>
      <c r="AS88" s="3">
        <f t="shared" si="104"/>
        <v>1552</v>
      </c>
      <c r="AT88" s="3">
        <f t="shared" si="105"/>
        <v>1552</v>
      </c>
      <c r="AU88" s="3">
        <f t="shared" si="122"/>
        <v>1552</v>
      </c>
      <c r="AV88" s="3">
        <f t="shared" si="123"/>
        <v>1552</v>
      </c>
      <c r="AW88" s="3">
        <f t="shared" si="124"/>
        <v>1552</v>
      </c>
      <c r="AX88" s="3">
        <f t="shared" si="125"/>
        <v>1552</v>
      </c>
      <c r="AY88" s="3"/>
      <c r="BA88" s="4" t="s">
        <v>210</v>
      </c>
      <c r="BB88" s="12">
        <f t="shared" si="139"/>
        <v>1125.3636363636363</v>
      </c>
      <c r="BC88" s="3">
        <f t="shared" si="72"/>
        <v>1229</v>
      </c>
      <c r="BD88" s="3">
        <f t="shared" si="95"/>
        <v>1264</v>
      </c>
      <c r="BE88" s="3">
        <f t="shared" si="96"/>
        <v>1179</v>
      </c>
      <c r="BF88" s="3">
        <f t="shared" si="97"/>
        <v>1067</v>
      </c>
      <c r="BG88" s="3">
        <f t="shared" si="98"/>
        <v>1072</v>
      </c>
      <c r="BH88" s="3">
        <f t="shared" si="126"/>
        <v>1057</v>
      </c>
      <c r="BI88" s="3">
        <f t="shared" si="127"/>
        <v>1007</v>
      </c>
      <c r="BJ88" s="3">
        <f t="shared" si="128"/>
        <v>1020</v>
      </c>
      <c r="BK88" s="3">
        <f t="shared" si="129"/>
        <v>1135</v>
      </c>
      <c r="BL88" s="3">
        <f t="shared" si="130"/>
        <v>1176</v>
      </c>
      <c r="BM88" s="3">
        <f t="shared" si="137"/>
        <v>1173</v>
      </c>
      <c r="BN88" s="3"/>
      <c r="BO88" s="4"/>
      <c r="BP88" s="4" t="s">
        <v>210</v>
      </c>
      <c r="BQ88" s="9">
        <f t="shared" si="88"/>
        <v>0.72510543580131204</v>
      </c>
      <c r="BR88" s="9">
        <f t="shared" si="89"/>
        <v>0.79188144329896903</v>
      </c>
      <c r="BS88" s="9">
        <f t="shared" si="90"/>
        <v>0.81443298969072164</v>
      </c>
      <c r="BT88" s="9">
        <f t="shared" si="91"/>
        <v>0.75966494845360821</v>
      </c>
      <c r="BU88" s="9">
        <f t="shared" si="92"/>
        <v>0.6875</v>
      </c>
      <c r="BV88" s="9">
        <f t="shared" si="93"/>
        <v>0.69072164948453607</v>
      </c>
      <c r="BW88" s="9">
        <f t="shared" si="93"/>
        <v>0.68105670103092786</v>
      </c>
      <c r="BX88" s="9">
        <f t="shared" si="93"/>
        <v>0.64884020618556704</v>
      </c>
      <c r="BY88" s="9">
        <f t="shared" si="131"/>
        <v>0.65721649484536082</v>
      </c>
      <c r="BZ88" s="9">
        <f t="shared" si="132"/>
        <v>0.73131443298969068</v>
      </c>
      <c r="CA88" s="9">
        <f t="shared" si="133"/>
        <v>0.75773195876288657</v>
      </c>
      <c r="CB88" s="9">
        <f t="shared" si="138"/>
        <v>0.75579896907216493</v>
      </c>
      <c r="CC88" s="9"/>
      <c r="CD88" s="7">
        <f t="shared" si="140"/>
        <v>0</v>
      </c>
      <c r="CE88" s="10" t="s">
        <v>224</v>
      </c>
      <c r="CF88" s="7">
        <f t="shared" si="134"/>
        <v>0</v>
      </c>
      <c r="CG88" s="11" t="s">
        <v>224</v>
      </c>
    </row>
    <row r="89" spans="1:85" s="1" customFormat="1" ht="16" customHeight="1" x14ac:dyDescent="0.2">
      <c r="A89" s="5" t="s">
        <v>95</v>
      </c>
      <c r="B89" s="6" t="s">
        <v>197</v>
      </c>
      <c r="C89" s="3">
        <v>410</v>
      </c>
      <c r="D89" s="5">
        <v>410</v>
      </c>
      <c r="E89" s="3">
        <f t="shared" si="135"/>
        <v>327.8</v>
      </c>
      <c r="F89" s="5">
        <v>364</v>
      </c>
      <c r="G89" s="5">
        <v>368</v>
      </c>
      <c r="H89" s="5">
        <v>340</v>
      </c>
      <c r="I89" s="5">
        <v>284</v>
      </c>
      <c r="J89" s="5">
        <v>283</v>
      </c>
      <c r="K89" s="5">
        <v>281</v>
      </c>
      <c r="L89" s="5">
        <v>268</v>
      </c>
      <c r="M89" s="5">
        <v>278</v>
      </c>
      <c r="N89" s="5">
        <v>289</v>
      </c>
      <c r="O89" s="5">
        <v>302</v>
      </c>
      <c r="P89" s="5">
        <v>308</v>
      </c>
      <c r="Q89" s="5"/>
      <c r="S89" s="8">
        <f t="shared" si="106"/>
        <v>0.74611973392461195</v>
      </c>
      <c r="T89" s="9">
        <f t="shared" si="110"/>
        <v>0.8878048780487805</v>
      </c>
      <c r="U89" s="9">
        <f t="shared" si="111"/>
        <v>0.89756097560975612</v>
      </c>
      <c r="V89" s="9">
        <f t="shared" si="112"/>
        <v>0.82926829268292679</v>
      </c>
      <c r="W89" s="9">
        <f t="shared" si="113"/>
        <v>0.69268292682926824</v>
      </c>
      <c r="X89" s="9">
        <f t="shared" si="114"/>
        <v>0.69024390243902434</v>
      </c>
      <c r="Y89" s="9">
        <f t="shared" si="115"/>
        <v>0.68536585365853664</v>
      </c>
      <c r="Z89" s="9">
        <f t="shared" si="116"/>
        <v>0.65365853658536588</v>
      </c>
      <c r="AA89" s="9">
        <f t="shared" si="117"/>
        <v>0.67804878048780493</v>
      </c>
      <c r="AB89" s="9">
        <f t="shared" si="118"/>
        <v>0.70487804878048776</v>
      </c>
      <c r="AC89" s="9">
        <f t="shared" si="119"/>
        <v>0.73658536585365852</v>
      </c>
      <c r="AD89" s="9">
        <f t="shared" si="120"/>
        <v>0.75121951219512195</v>
      </c>
      <c r="AE89" s="9" t="str">
        <f t="shared" si="121"/>
        <v/>
      </c>
      <c r="AF89" s="7">
        <f t="shared" si="107"/>
        <v>0</v>
      </c>
      <c r="AG89" s="10" t="s">
        <v>224</v>
      </c>
      <c r="AH89" s="7">
        <f t="shared" si="108"/>
        <v>0</v>
      </c>
      <c r="AI89" s="11" t="str">
        <f t="shared" si="109"/>
        <v>No</v>
      </c>
      <c r="AK89" s="4" t="s">
        <v>211</v>
      </c>
      <c r="AL89" s="12">
        <f t="shared" si="94"/>
        <v>37</v>
      </c>
      <c r="AM89" s="12">
        <f t="shared" si="136"/>
        <v>37</v>
      </c>
      <c r="AN89" s="3">
        <f t="shared" si="99"/>
        <v>37</v>
      </c>
      <c r="AO89" s="3">
        <f t="shared" si="100"/>
        <v>37</v>
      </c>
      <c r="AP89" s="3">
        <f t="shared" si="101"/>
        <v>37</v>
      </c>
      <c r="AQ89" s="3">
        <f t="shared" si="102"/>
        <v>37</v>
      </c>
      <c r="AR89" s="3">
        <f t="shared" si="103"/>
        <v>37</v>
      </c>
      <c r="AS89" s="3">
        <f t="shared" si="104"/>
        <v>37</v>
      </c>
      <c r="AT89" s="3">
        <f t="shared" si="105"/>
        <v>37</v>
      </c>
      <c r="AU89" s="3">
        <f t="shared" si="122"/>
        <v>37</v>
      </c>
      <c r="AV89" s="3">
        <f t="shared" si="123"/>
        <v>37</v>
      </c>
      <c r="AW89" s="3">
        <f t="shared" si="124"/>
        <v>37</v>
      </c>
      <c r="AX89" s="3">
        <f t="shared" si="125"/>
        <v>37</v>
      </c>
      <c r="AY89" s="3"/>
      <c r="BA89" s="4" t="s">
        <v>211</v>
      </c>
      <c r="BB89" s="12">
        <f t="shared" si="139"/>
        <v>26.545454545454547</v>
      </c>
      <c r="BC89" s="3">
        <f t="shared" si="72"/>
        <v>39</v>
      </c>
      <c r="BD89" s="3">
        <f t="shared" si="95"/>
        <v>39</v>
      </c>
      <c r="BE89" s="3">
        <f t="shared" si="96"/>
        <v>32</v>
      </c>
      <c r="BF89" s="3">
        <f t="shared" si="97"/>
        <v>32</v>
      </c>
      <c r="BG89" s="3">
        <f t="shared" si="98"/>
        <v>22</v>
      </c>
      <c r="BH89" s="3">
        <f t="shared" si="126"/>
        <v>22</v>
      </c>
      <c r="BI89" s="3">
        <f t="shared" si="127"/>
        <v>17</v>
      </c>
      <c r="BJ89" s="3">
        <f t="shared" si="128"/>
        <v>19</v>
      </c>
      <c r="BK89" s="3">
        <f t="shared" si="129"/>
        <v>23</v>
      </c>
      <c r="BL89" s="3">
        <f t="shared" si="130"/>
        <v>22</v>
      </c>
      <c r="BM89" s="3">
        <f t="shared" si="137"/>
        <v>25</v>
      </c>
      <c r="BN89" s="3"/>
      <c r="BO89" s="4"/>
      <c r="BP89" s="4" t="s">
        <v>211</v>
      </c>
      <c r="BQ89" s="9">
        <f t="shared" si="88"/>
        <v>0.71744471744471749</v>
      </c>
      <c r="BR89" s="9">
        <f t="shared" si="89"/>
        <v>1.0540540540540539</v>
      </c>
      <c r="BS89" s="9">
        <f t="shared" si="90"/>
        <v>1.0540540540540539</v>
      </c>
      <c r="BT89" s="9">
        <f t="shared" si="91"/>
        <v>0.86486486486486491</v>
      </c>
      <c r="BU89" s="9">
        <f t="shared" si="92"/>
        <v>0.86486486486486491</v>
      </c>
      <c r="BV89" s="9">
        <f t="shared" si="93"/>
        <v>0.59459459459459463</v>
      </c>
      <c r="BW89" s="9">
        <f t="shared" si="93"/>
        <v>0.59459459459459463</v>
      </c>
      <c r="BX89" s="9">
        <f t="shared" si="93"/>
        <v>0.45945945945945948</v>
      </c>
      <c r="BY89" s="9">
        <f t="shared" si="131"/>
        <v>0.51351351351351349</v>
      </c>
      <c r="BZ89" s="9">
        <f t="shared" si="132"/>
        <v>0.6216216216216216</v>
      </c>
      <c r="CA89" s="9">
        <f t="shared" si="133"/>
        <v>0.59459459459459463</v>
      </c>
      <c r="CB89" s="9">
        <f t="shared" si="138"/>
        <v>0.67567567567567566</v>
      </c>
      <c r="CC89" s="9"/>
      <c r="CD89" s="7">
        <f t="shared" si="140"/>
        <v>2</v>
      </c>
      <c r="CE89" s="10" t="s">
        <v>223</v>
      </c>
      <c r="CF89" s="7">
        <f t="shared" si="134"/>
        <v>2</v>
      </c>
      <c r="CG89" s="11" t="s">
        <v>223</v>
      </c>
    </row>
    <row r="90" spans="1:85" ht="16" customHeight="1" x14ac:dyDescent="0.2">
      <c r="A90" s="3" t="s">
        <v>96</v>
      </c>
      <c r="B90" s="4" t="s">
        <v>198</v>
      </c>
      <c r="C90" s="3">
        <v>239</v>
      </c>
      <c r="D90" s="3">
        <v>239</v>
      </c>
      <c r="E90" s="3">
        <f t="shared" si="135"/>
        <v>175.4</v>
      </c>
      <c r="F90" s="3">
        <v>219</v>
      </c>
      <c r="G90" s="3">
        <v>210</v>
      </c>
      <c r="H90" s="3">
        <v>189</v>
      </c>
      <c r="I90" s="3">
        <v>130</v>
      </c>
      <c r="J90" s="3">
        <v>129</v>
      </c>
      <c r="K90" s="3">
        <v>140</v>
      </c>
      <c r="L90" s="3">
        <v>143</v>
      </c>
      <c r="M90" s="3">
        <v>149</v>
      </c>
      <c r="N90" s="3">
        <v>167</v>
      </c>
      <c r="O90" s="3">
        <v>190</v>
      </c>
      <c r="P90" s="3">
        <v>192</v>
      </c>
      <c r="Q90" s="3"/>
      <c r="S90" s="8">
        <f t="shared" si="106"/>
        <v>0.70673259794598708</v>
      </c>
      <c r="T90" s="9">
        <f t="shared" si="110"/>
        <v>0.91631799163179917</v>
      </c>
      <c r="U90" s="9">
        <f t="shared" si="111"/>
        <v>0.87866108786610875</v>
      </c>
      <c r="V90" s="9">
        <f t="shared" si="112"/>
        <v>0.79079497907949792</v>
      </c>
      <c r="W90" s="9">
        <f t="shared" si="113"/>
        <v>0.54393305439330542</v>
      </c>
      <c r="X90" s="9">
        <f t="shared" si="114"/>
        <v>0.53974895397489542</v>
      </c>
      <c r="Y90" s="9">
        <f t="shared" si="115"/>
        <v>0.58577405857740583</v>
      </c>
      <c r="Z90" s="9">
        <f t="shared" si="116"/>
        <v>0.59832635983263593</v>
      </c>
      <c r="AA90" s="9">
        <f t="shared" si="117"/>
        <v>0.62343096234309625</v>
      </c>
      <c r="AB90" s="9">
        <f t="shared" si="118"/>
        <v>0.69874476987447698</v>
      </c>
      <c r="AC90" s="9">
        <f t="shared" si="119"/>
        <v>0.79497907949790791</v>
      </c>
      <c r="AD90" s="9">
        <f t="shared" si="120"/>
        <v>0.80334728033472802</v>
      </c>
      <c r="AE90" s="9" t="str">
        <f t="shared" si="121"/>
        <v/>
      </c>
      <c r="AF90" s="7">
        <f t="shared" si="107"/>
        <v>0</v>
      </c>
      <c r="AG90" s="10" t="s">
        <v>224</v>
      </c>
      <c r="AH90" s="7">
        <f t="shared" si="108"/>
        <v>1</v>
      </c>
      <c r="AI90" s="11" t="str">
        <f t="shared" si="109"/>
        <v>Yes</v>
      </c>
      <c r="AK90" s="4" t="s">
        <v>212</v>
      </c>
      <c r="AL90" s="12">
        <f t="shared" si="94"/>
        <v>40</v>
      </c>
      <c r="AM90" s="12">
        <f t="shared" si="136"/>
        <v>40</v>
      </c>
      <c r="AN90" s="3">
        <f t="shared" si="99"/>
        <v>40</v>
      </c>
      <c r="AO90" s="3">
        <f t="shared" si="100"/>
        <v>40</v>
      </c>
      <c r="AP90" s="3">
        <f t="shared" si="101"/>
        <v>40</v>
      </c>
      <c r="AQ90" s="3">
        <f t="shared" si="102"/>
        <v>40</v>
      </c>
      <c r="AR90" s="3">
        <f t="shared" si="103"/>
        <v>40</v>
      </c>
      <c r="AS90" s="3">
        <f t="shared" si="104"/>
        <v>40</v>
      </c>
      <c r="AT90" s="3">
        <f t="shared" si="105"/>
        <v>40</v>
      </c>
      <c r="AU90" s="3">
        <f t="shared" si="122"/>
        <v>40</v>
      </c>
      <c r="AV90" s="3">
        <f t="shared" si="123"/>
        <v>40</v>
      </c>
      <c r="AW90" s="3">
        <f t="shared" si="124"/>
        <v>40</v>
      </c>
      <c r="AX90" s="3">
        <f t="shared" si="125"/>
        <v>40</v>
      </c>
      <c r="AY90" s="3"/>
      <c r="BA90" s="4" t="s">
        <v>212</v>
      </c>
      <c r="BB90" s="12">
        <f t="shared" si="139"/>
        <v>18.09090909090909</v>
      </c>
      <c r="BC90" s="3">
        <f t="shared" si="72"/>
        <v>26</v>
      </c>
      <c r="BD90" s="3">
        <f t="shared" si="95"/>
        <v>19</v>
      </c>
      <c r="BE90" s="3">
        <f t="shared" si="96"/>
        <v>18</v>
      </c>
      <c r="BF90" s="3">
        <f t="shared" si="97"/>
        <v>16</v>
      </c>
      <c r="BG90" s="3">
        <f t="shared" si="98"/>
        <v>17</v>
      </c>
      <c r="BH90" s="3">
        <f t="shared" si="126"/>
        <v>16</v>
      </c>
      <c r="BI90" s="3">
        <f t="shared" si="127"/>
        <v>18</v>
      </c>
      <c r="BJ90" s="3">
        <f t="shared" si="128"/>
        <v>16</v>
      </c>
      <c r="BK90" s="3">
        <f t="shared" si="129"/>
        <v>17</v>
      </c>
      <c r="BL90" s="3">
        <f t="shared" si="130"/>
        <v>17</v>
      </c>
      <c r="BM90" s="3">
        <f t="shared" si="137"/>
        <v>19</v>
      </c>
      <c r="BN90" s="3"/>
      <c r="BO90" s="4"/>
      <c r="BP90" s="4" t="s">
        <v>212</v>
      </c>
      <c r="BQ90" s="9">
        <f t="shared" si="88"/>
        <v>0.45227272727272727</v>
      </c>
      <c r="BR90" s="9">
        <f t="shared" si="89"/>
        <v>0.65</v>
      </c>
      <c r="BS90" s="9">
        <f t="shared" si="90"/>
        <v>0.47499999999999998</v>
      </c>
      <c r="BT90" s="9">
        <f t="shared" si="91"/>
        <v>0.45</v>
      </c>
      <c r="BU90" s="9">
        <f t="shared" si="92"/>
        <v>0.4</v>
      </c>
      <c r="BV90" s="9">
        <f t="shared" si="93"/>
        <v>0.42499999999999999</v>
      </c>
      <c r="BW90" s="9">
        <f t="shared" si="93"/>
        <v>0.4</v>
      </c>
      <c r="BX90" s="9">
        <f t="shared" si="93"/>
        <v>0.45</v>
      </c>
      <c r="BY90" s="9">
        <f t="shared" si="131"/>
        <v>0.4</v>
      </c>
      <c r="BZ90" s="9">
        <f t="shared" si="132"/>
        <v>0.42499999999999999</v>
      </c>
      <c r="CA90" s="9">
        <f t="shared" si="133"/>
        <v>0.42499999999999999</v>
      </c>
      <c r="CB90" s="9">
        <f t="shared" si="138"/>
        <v>0.47499999999999998</v>
      </c>
      <c r="CC90" s="9"/>
      <c r="CD90" s="7">
        <f t="shared" si="140"/>
        <v>0</v>
      </c>
      <c r="CE90" s="10" t="s">
        <v>223</v>
      </c>
      <c r="CF90" s="7">
        <f t="shared" si="134"/>
        <v>0</v>
      </c>
      <c r="CG90" s="11" t="s">
        <v>223</v>
      </c>
    </row>
    <row r="91" spans="1:85" ht="16" customHeight="1" x14ac:dyDescent="0.2">
      <c r="A91" s="3" t="s">
        <v>98</v>
      </c>
      <c r="B91" s="4" t="s">
        <v>199</v>
      </c>
      <c r="C91" s="3">
        <v>208</v>
      </c>
      <c r="D91" s="3">
        <v>208</v>
      </c>
      <c r="E91" s="3">
        <f t="shared" si="135"/>
        <v>193.6</v>
      </c>
      <c r="F91" s="3">
        <v>225</v>
      </c>
      <c r="G91" s="3">
        <v>233</v>
      </c>
      <c r="H91" s="3">
        <v>200</v>
      </c>
      <c r="I91" s="3">
        <v>160</v>
      </c>
      <c r="J91" s="3">
        <v>150</v>
      </c>
      <c r="K91" s="3">
        <v>136</v>
      </c>
      <c r="L91" s="3">
        <v>157</v>
      </c>
      <c r="M91" s="3">
        <v>168</v>
      </c>
      <c r="N91" s="3">
        <v>175</v>
      </c>
      <c r="O91" s="3">
        <v>186</v>
      </c>
      <c r="P91" s="3">
        <v>157</v>
      </c>
      <c r="Q91" s="3">
        <v>164</v>
      </c>
      <c r="S91" s="8">
        <f t="shared" si="106"/>
        <v>0.84575320512820518</v>
      </c>
      <c r="T91" s="9">
        <f t="shared" si="110"/>
        <v>1.0817307692307692</v>
      </c>
      <c r="U91" s="9">
        <f t="shared" si="111"/>
        <v>1.1201923076923077</v>
      </c>
      <c r="V91" s="9">
        <f t="shared" si="112"/>
        <v>0.96153846153846156</v>
      </c>
      <c r="W91" s="9">
        <f t="shared" si="113"/>
        <v>0.76923076923076927</v>
      </c>
      <c r="X91" s="9">
        <f t="shared" si="114"/>
        <v>0.72115384615384615</v>
      </c>
      <c r="Y91" s="9">
        <f t="shared" si="115"/>
        <v>0.65384615384615385</v>
      </c>
      <c r="Z91" s="9">
        <f t="shared" si="116"/>
        <v>0.75480769230769229</v>
      </c>
      <c r="AA91" s="9">
        <f t="shared" si="117"/>
        <v>0.80769230769230771</v>
      </c>
      <c r="AB91" s="9">
        <f t="shared" si="118"/>
        <v>0.84134615384615385</v>
      </c>
      <c r="AC91" s="9">
        <f t="shared" si="119"/>
        <v>0.89423076923076927</v>
      </c>
      <c r="AD91" s="9">
        <f t="shared" si="120"/>
        <v>0.75480769230769229</v>
      </c>
      <c r="AE91" s="9">
        <f t="shared" si="121"/>
        <v>0.78846153846153844</v>
      </c>
      <c r="AF91" s="7">
        <f t="shared" si="107"/>
        <v>2</v>
      </c>
      <c r="AG91" s="10" t="s">
        <v>223</v>
      </c>
      <c r="AH91" s="7">
        <f t="shared" si="108"/>
        <v>3</v>
      </c>
      <c r="AI91" s="11" t="str">
        <f t="shared" si="109"/>
        <v>Yes</v>
      </c>
      <c r="AK91" s="4" t="s">
        <v>213</v>
      </c>
      <c r="AL91" s="12">
        <f t="shared" si="94"/>
        <v>106</v>
      </c>
      <c r="AM91" s="12">
        <f t="shared" si="136"/>
        <v>106</v>
      </c>
      <c r="AN91" s="3">
        <f t="shared" si="99"/>
        <v>106</v>
      </c>
      <c r="AO91" s="3">
        <f t="shared" si="100"/>
        <v>106</v>
      </c>
      <c r="AP91" s="3">
        <f t="shared" si="101"/>
        <v>106</v>
      </c>
      <c r="AQ91" s="3">
        <f t="shared" si="102"/>
        <v>106</v>
      </c>
      <c r="AR91" s="3">
        <f t="shared" si="103"/>
        <v>106</v>
      </c>
      <c r="AS91" s="3">
        <f t="shared" si="104"/>
        <v>106</v>
      </c>
      <c r="AT91" s="3">
        <f t="shared" si="105"/>
        <v>106</v>
      </c>
      <c r="AU91" s="3">
        <f t="shared" si="122"/>
        <v>106</v>
      </c>
      <c r="AV91" s="3">
        <f t="shared" si="123"/>
        <v>106</v>
      </c>
      <c r="AW91" s="3">
        <f t="shared" si="124"/>
        <v>106</v>
      </c>
      <c r="AX91" s="3">
        <f t="shared" si="125"/>
        <v>106</v>
      </c>
      <c r="AY91" s="3"/>
      <c r="BA91" s="4" t="s">
        <v>213</v>
      </c>
      <c r="BB91" s="12">
        <f t="shared" si="139"/>
        <v>66.818181818181813</v>
      </c>
      <c r="BC91" s="3">
        <f t="shared" si="72"/>
        <v>83</v>
      </c>
      <c r="BD91" s="3">
        <f t="shared" si="95"/>
        <v>83</v>
      </c>
      <c r="BE91" s="3">
        <f t="shared" si="96"/>
        <v>73</v>
      </c>
      <c r="BF91" s="3">
        <f t="shared" si="97"/>
        <v>60</v>
      </c>
      <c r="BG91" s="3">
        <f t="shared" si="98"/>
        <v>58</v>
      </c>
      <c r="BH91" s="3">
        <f t="shared" si="126"/>
        <v>55</v>
      </c>
      <c r="BI91" s="3">
        <f t="shared" si="127"/>
        <v>52</v>
      </c>
      <c r="BJ91" s="3">
        <f t="shared" si="128"/>
        <v>65</v>
      </c>
      <c r="BK91" s="3">
        <f t="shared" si="129"/>
        <v>65</v>
      </c>
      <c r="BL91" s="3">
        <f t="shared" si="130"/>
        <v>67</v>
      </c>
      <c r="BM91" s="3">
        <f t="shared" si="137"/>
        <v>74</v>
      </c>
      <c r="BN91" s="3"/>
      <c r="BO91" s="4"/>
      <c r="BP91" s="4" t="s">
        <v>213</v>
      </c>
      <c r="BQ91" s="9">
        <f t="shared" si="88"/>
        <v>0.63036020583190389</v>
      </c>
      <c r="BR91" s="9">
        <f t="shared" si="89"/>
        <v>0.78301886792452835</v>
      </c>
      <c r="BS91" s="9">
        <f t="shared" si="90"/>
        <v>0.78301886792452835</v>
      </c>
      <c r="BT91" s="9">
        <f t="shared" si="91"/>
        <v>0.68867924528301883</v>
      </c>
      <c r="BU91" s="9">
        <f t="shared" si="92"/>
        <v>0.56603773584905659</v>
      </c>
      <c r="BV91" s="9">
        <f t="shared" si="93"/>
        <v>0.54716981132075471</v>
      </c>
      <c r="BW91" s="9">
        <f t="shared" si="93"/>
        <v>0.51886792452830188</v>
      </c>
      <c r="BX91" s="9">
        <f t="shared" si="93"/>
        <v>0.49056603773584906</v>
      </c>
      <c r="BY91" s="9">
        <f t="shared" si="131"/>
        <v>0.6132075471698113</v>
      </c>
      <c r="BZ91" s="9">
        <f t="shared" si="132"/>
        <v>0.6132075471698113</v>
      </c>
      <c r="CA91" s="9">
        <f t="shared" si="133"/>
        <v>0.63207547169811318</v>
      </c>
      <c r="CB91" s="9">
        <f t="shared" si="138"/>
        <v>0.69811320754716977</v>
      </c>
      <c r="CC91" s="9"/>
      <c r="CD91" s="7">
        <f t="shared" si="140"/>
        <v>0</v>
      </c>
      <c r="CE91" s="10" t="s">
        <v>224</v>
      </c>
      <c r="CF91" s="7">
        <f t="shared" si="134"/>
        <v>0</v>
      </c>
      <c r="CG91" s="11" t="s">
        <v>224</v>
      </c>
    </row>
    <row r="92" spans="1:85" ht="16" customHeight="1" x14ac:dyDescent="0.2">
      <c r="A92" s="3" t="s">
        <v>99</v>
      </c>
      <c r="B92" s="4" t="s">
        <v>199</v>
      </c>
      <c r="C92" s="3">
        <v>160</v>
      </c>
      <c r="D92" s="3">
        <v>160</v>
      </c>
      <c r="E92" s="3">
        <f t="shared" si="135"/>
        <v>113.2</v>
      </c>
      <c r="F92" s="3">
        <v>152</v>
      </c>
      <c r="G92" s="3">
        <v>150</v>
      </c>
      <c r="H92" s="3">
        <v>121</v>
      </c>
      <c r="I92" s="3">
        <v>79</v>
      </c>
      <c r="J92" s="3">
        <v>64</v>
      </c>
      <c r="K92" s="3">
        <v>84</v>
      </c>
      <c r="L92" s="3">
        <v>77</v>
      </c>
      <c r="M92" s="3">
        <v>78</v>
      </c>
      <c r="N92" s="3">
        <v>97</v>
      </c>
      <c r="O92" s="3">
        <v>101</v>
      </c>
      <c r="P92" s="3">
        <v>77</v>
      </c>
      <c r="Q92" s="3">
        <v>101</v>
      </c>
      <c r="S92" s="8">
        <f t="shared" si="106"/>
        <v>0.61510416666666667</v>
      </c>
      <c r="T92" s="9">
        <f t="shared" si="110"/>
        <v>0.95</v>
      </c>
      <c r="U92" s="9">
        <f t="shared" si="111"/>
        <v>0.9375</v>
      </c>
      <c r="V92" s="9">
        <f t="shared" si="112"/>
        <v>0.75624999999999998</v>
      </c>
      <c r="W92" s="9">
        <f t="shared" si="113"/>
        <v>0.49375000000000002</v>
      </c>
      <c r="X92" s="9">
        <f t="shared" si="114"/>
        <v>0.4</v>
      </c>
      <c r="Y92" s="9">
        <f t="shared" si="115"/>
        <v>0.52500000000000002</v>
      </c>
      <c r="Z92" s="9">
        <f t="shared" si="116"/>
        <v>0.48125000000000001</v>
      </c>
      <c r="AA92" s="9">
        <f t="shared" si="117"/>
        <v>0.48749999999999999</v>
      </c>
      <c r="AB92" s="9">
        <f t="shared" si="118"/>
        <v>0.60624999999999996</v>
      </c>
      <c r="AC92" s="9">
        <f t="shared" si="119"/>
        <v>0.63124999999999998</v>
      </c>
      <c r="AD92" s="9">
        <f t="shared" si="120"/>
        <v>0.48125000000000001</v>
      </c>
      <c r="AE92" s="9">
        <f t="shared" si="121"/>
        <v>0.63124999999999998</v>
      </c>
      <c r="AF92" s="7">
        <f t="shared" si="107"/>
        <v>0</v>
      </c>
      <c r="AG92" s="10" t="s">
        <v>223</v>
      </c>
      <c r="AH92" s="7">
        <f t="shared" si="108"/>
        <v>2</v>
      </c>
      <c r="AI92" s="11" t="str">
        <f t="shared" si="109"/>
        <v>Yes</v>
      </c>
      <c r="AK92" s="4" t="s">
        <v>140</v>
      </c>
      <c r="AL92" s="12">
        <f t="shared" si="94"/>
        <v>421</v>
      </c>
      <c r="AM92" s="12">
        <f t="shared" si="136"/>
        <v>421</v>
      </c>
      <c r="AN92" s="3">
        <f t="shared" si="99"/>
        <v>421</v>
      </c>
      <c r="AO92" s="3">
        <f t="shared" si="100"/>
        <v>421</v>
      </c>
      <c r="AP92" s="3">
        <f t="shared" si="101"/>
        <v>421</v>
      </c>
      <c r="AQ92" s="3">
        <f t="shared" si="102"/>
        <v>421</v>
      </c>
      <c r="AR92" s="3">
        <f t="shared" si="103"/>
        <v>421</v>
      </c>
      <c r="AS92" s="3">
        <f t="shared" si="104"/>
        <v>421</v>
      </c>
      <c r="AT92" s="3">
        <f t="shared" si="105"/>
        <v>421</v>
      </c>
      <c r="AU92" s="3">
        <f t="shared" si="122"/>
        <v>421</v>
      </c>
      <c r="AV92" s="3">
        <f t="shared" si="123"/>
        <v>421</v>
      </c>
      <c r="AW92" s="3">
        <f t="shared" si="124"/>
        <v>421</v>
      </c>
      <c r="AX92" s="3">
        <f t="shared" si="125"/>
        <v>421</v>
      </c>
      <c r="AY92" s="3"/>
      <c r="BA92" s="4" t="s">
        <v>140</v>
      </c>
      <c r="BB92" s="12">
        <f t="shared" si="139"/>
        <v>314.09090909090907</v>
      </c>
      <c r="BC92" s="3">
        <f t="shared" si="72"/>
        <v>424</v>
      </c>
      <c r="BD92" s="3">
        <f t="shared" si="95"/>
        <v>415</v>
      </c>
      <c r="BE92" s="3">
        <f t="shared" si="96"/>
        <v>378</v>
      </c>
      <c r="BF92" s="3">
        <f t="shared" si="97"/>
        <v>284</v>
      </c>
      <c r="BG92" s="3">
        <f t="shared" si="98"/>
        <v>267</v>
      </c>
      <c r="BH92" s="3">
        <f t="shared" si="126"/>
        <v>261</v>
      </c>
      <c r="BI92" s="3">
        <f t="shared" si="127"/>
        <v>252</v>
      </c>
      <c r="BJ92" s="3">
        <f t="shared" si="128"/>
        <v>256</v>
      </c>
      <c r="BK92" s="3">
        <f t="shared" si="129"/>
        <v>263</v>
      </c>
      <c r="BL92" s="3">
        <f t="shared" si="130"/>
        <v>326</v>
      </c>
      <c r="BM92" s="3">
        <f t="shared" si="137"/>
        <v>329</v>
      </c>
      <c r="BN92" s="3"/>
      <c r="BO92" s="4"/>
      <c r="BP92" s="4" t="s">
        <v>140</v>
      </c>
      <c r="BQ92" s="9">
        <f t="shared" si="88"/>
        <v>0.74605916648671988</v>
      </c>
      <c r="BR92" s="9">
        <f t="shared" si="89"/>
        <v>1.0071258907363421</v>
      </c>
      <c r="BS92" s="9">
        <f t="shared" si="90"/>
        <v>0.98574821852731587</v>
      </c>
      <c r="BT92" s="9">
        <f t="shared" si="91"/>
        <v>0.89786223277909738</v>
      </c>
      <c r="BU92" s="9">
        <f t="shared" si="92"/>
        <v>0.67458432304038007</v>
      </c>
      <c r="BV92" s="9">
        <f t="shared" si="93"/>
        <v>0.63420427553444181</v>
      </c>
      <c r="BW92" s="9">
        <f t="shared" si="93"/>
        <v>0.61995249406175768</v>
      </c>
      <c r="BX92" s="9">
        <f t="shared" si="93"/>
        <v>0.59857482185273159</v>
      </c>
      <c r="BY92" s="9">
        <f t="shared" si="131"/>
        <v>0.60807600950118768</v>
      </c>
      <c r="BZ92" s="9">
        <f t="shared" si="132"/>
        <v>0.62470308788598572</v>
      </c>
      <c r="CA92" s="9">
        <f t="shared" si="133"/>
        <v>0.77434679334916867</v>
      </c>
      <c r="CB92" s="9">
        <f t="shared" si="138"/>
        <v>0.78147268408551074</v>
      </c>
      <c r="CC92" s="9"/>
      <c r="CD92" s="7">
        <f t="shared" si="140"/>
        <v>1</v>
      </c>
      <c r="CE92" s="10" t="s">
        <v>224</v>
      </c>
      <c r="CF92" s="7">
        <f t="shared" si="134"/>
        <v>2</v>
      </c>
      <c r="CG92" s="11" t="s">
        <v>223</v>
      </c>
    </row>
    <row r="93" spans="1:85" ht="16" customHeight="1" x14ac:dyDescent="0.2">
      <c r="A93" s="3" t="s">
        <v>100</v>
      </c>
      <c r="B93" s="4" t="s">
        <v>200</v>
      </c>
      <c r="C93" s="3">
        <v>208</v>
      </c>
      <c r="D93" s="3">
        <v>208</v>
      </c>
      <c r="E93" s="3">
        <f t="shared" si="135"/>
        <v>176.8</v>
      </c>
      <c r="F93" s="3">
        <v>197</v>
      </c>
      <c r="G93" s="3">
        <v>197</v>
      </c>
      <c r="H93" s="3">
        <v>181</v>
      </c>
      <c r="I93" s="3">
        <v>138</v>
      </c>
      <c r="J93" s="3">
        <v>171</v>
      </c>
      <c r="K93" s="3">
        <v>149</v>
      </c>
      <c r="L93" s="3">
        <v>151</v>
      </c>
      <c r="M93" s="3">
        <v>172</v>
      </c>
      <c r="N93" s="3">
        <v>173</v>
      </c>
      <c r="O93" s="3">
        <v>172</v>
      </c>
      <c r="P93" s="3">
        <v>175</v>
      </c>
      <c r="Q93" s="3">
        <v>160</v>
      </c>
      <c r="S93" s="8">
        <f t="shared" si="106"/>
        <v>0.81570512820512819</v>
      </c>
      <c r="T93" s="9">
        <f t="shared" si="110"/>
        <v>0.94711538461538458</v>
      </c>
      <c r="U93" s="9">
        <f t="shared" si="111"/>
        <v>0.94711538461538458</v>
      </c>
      <c r="V93" s="9">
        <f t="shared" si="112"/>
        <v>0.87019230769230771</v>
      </c>
      <c r="W93" s="9">
        <f t="shared" si="113"/>
        <v>0.66346153846153844</v>
      </c>
      <c r="X93" s="9">
        <f t="shared" si="114"/>
        <v>0.82211538461538458</v>
      </c>
      <c r="Y93" s="9">
        <f t="shared" si="115"/>
        <v>0.71634615384615385</v>
      </c>
      <c r="Z93" s="9">
        <f t="shared" si="116"/>
        <v>0.72596153846153844</v>
      </c>
      <c r="AA93" s="9">
        <f t="shared" si="117"/>
        <v>0.82692307692307687</v>
      </c>
      <c r="AB93" s="9">
        <f t="shared" si="118"/>
        <v>0.83173076923076927</v>
      </c>
      <c r="AC93" s="9">
        <f t="shared" si="119"/>
        <v>0.82692307692307687</v>
      </c>
      <c r="AD93" s="9">
        <f t="shared" si="120"/>
        <v>0.84134615384615385</v>
      </c>
      <c r="AE93" s="9">
        <f t="shared" si="121"/>
        <v>0.76923076923076927</v>
      </c>
      <c r="AF93" s="7">
        <f t="shared" si="107"/>
        <v>0</v>
      </c>
      <c r="AG93" s="10" t="s">
        <v>224</v>
      </c>
      <c r="AH93" s="7">
        <f t="shared" si="108"/>
        <v>2</v>
      </c>
      <c r="AI93" s="11" t="str">
        <f t="shared" si="109"/>
        <v>Yes</v>
      </c>
      <c r="AK93" s="6" t="s">
        <v>214</v>
      </c>
      <c r="AL93" s="12">
        <f t="shared" si="94"/>
        <v>264</v>
      </c>
      <c r="AM93" s="12">
        <f t="shared" si="136"/>
        <v>264</v>
      </c>
      <c r="AN93" s="3">
        <f t="shared" si="99"/>
        <v>264</v>
      </c>
      <c r="AO93" s="3">
        <f t="shared" si="100"/>
        <v>264</v>
      </c>
      <c r="AP93" s="3">
        <f t="shared" si="101"/>
        <v>264</v>
      </c>
      <c r="AQ93" s="3">
        <f t="shared" si="102"/>
        <v>264</v>
      </c>
      <c r="AR93" s="3">
        <f t="shared" si="103"/>
        <v>264</v>
      </c>
      <c r="AS93" s="3">
        <f t="shared" si="104"/>
        <v>264</v>
      </c>
      <c r="AT93" s="3">
        <f t="shared" si="105"/>
        <v>264</v>
      </c>
      <c r="AU93" s="3">
        <f t="shared" si="122"/>
        <v>264</v>
      </c>
      <c r="AV93" s="3">
        <f t="shared" si="123"/>
        <v>264</v>
      </c>
      <c r="AW93" s="3">
        <f t="shared" si="124"/>
        <v>264</v>
      </c>
      <c r="AX93" s="3">
        <f t="shared" si="125"/>
        <v>264</v>
      </c>
      <c r="AY93" s="3"/>
      <c r="BA93" s="6" t="s">
        <v>214</v>
      </c>
      <c r="BB93" s="12">
        <f t="shared" si="139"/>
        <v>156.27272727272728</v>
      </c>
      <c r="BC93" s="3">
        <f t="shared" si="72"/>
        <v>229</v>
      </c>
      <c r="BD93" s="3">
        <f t="shared" si="95"/>
        <v>235</v>
      </c>
      <c r="BE93" s="3">
        <f t="shared" si="96"/>
        <v>179</v>
      </c>
      <c r="BF93" s="3">
        <f t="shared" si="97"/>
        <v>117</v>
      </c>
      <c r="BG93" s="3">
        <f t="shared" si="98"/>
        <v>112</v>
      </c>
      <c r="BH93" s="3">
        <f t="shared" si="126"/>
        <v>120</v>
      </c>
      <c r="BI93" s="3">
        <f t="shared" si="127"/>
        <v>130</v>
      </c>
      <c r="BJ93" s="3">
        <f t="shared" si="128"/>
        <v>130</v>
      </c>
      <c r="BK93" s="3">
        <f t="shared" si="129"/>
        <v>144</v>
      </c>
      <c r="BL93" s="3">
        <f t="shared" si="130"/>
        <v>152</v>
      </c>
      <c r="BM93" s="3">
        <f t="shared" si="137"/>
        <v>171</v>
      </c>
      <c r="BN93" s="3"/>
      <c r="BO93" s="6"/>
      <c r="BP93" s="6" t="s">
        <v>214</v>
      </c>
      <c r="BQ93" s="9">
        <f t="shared" si="88"/>
        <v>0.59194214876033058</v>
      </c>
      <c r="BR93" s="9">
        <f t="shared" si="89"/>
        <v>0.86742424242424243</v>
      </c>
      <c r="BS93" s="9">
        <f t="shared" si="90"/>
        <v>0.89015151515151514</v>
      </c>
      <c r="BT93" s="9">
        <f t="shared" si="91"/>
        <v>0.67803030303030298</v>
      </c>
      <c r="BU93" s="9">
        <f t="shared" si="92"/>
        <v>0.44318181818181818</v>
      </c>
      <c r="BV93" s="9">
        <f t="shared" si="93"/>
        <v>0.42424242424242425</v>
      </c>
      <c r="BW93" s="9">
        <f t="shared" si="93"/>
        <v>0.45454545454545453</v>
      </c>
      <c r="BX93" s="9">
        <f t="shared" si="93"/>
        <v>0.49242424242424243</v>
      </c>
      <c r="BY93" s="9">
        <f t="shared" si="131"/>
        <v>0.49242424242424243</v>
      </c>
      <c r="BZ93" s="9">
        <f t="shared" si="132"/>
        <v>0.54545454545454541</v>
      </c>
      <c r="CA93" s="9">
        <f t="shared" si="133"/>
        <v>0.5757575757575758</v>
      </c>
      <c r="CB93" s="9">
        <f t="shared" si="138"/>
        <v>0.64772727272727271</v>
      </c>
      <c r="CC93" s="9"/>
      <c r="CD93" s="7">
        <f t="shared" si="140"/>
        <v>0</v>
      </c>
      <c r="CE93" s="10" t="s">
        <v>224</v>
      </c>
      <c r="CF93" s="7">
        <f t="shared" si="134"/>
        <v>0</v>
      </c>
      <c r="CG93" s="11" t="s">
        <v>224</v>
      </c>
    </row>
    <row r="94" spans="1:85" ht="16" customHeight="1" x14ac:dyDescent="0.2">
      <c r="A94" s="3" t="s">
        <v>101</v>
      </c>
      <c r="B94" s="4" t="s">
        <v>201</v>
      </c>
      <c r="C94" s="3">
        <v>252</v>
      </c>
      <c r="D94" s="3">
        <v>252</v>
      </c>
      <c r="E94" s="3">
        <f t="shared" si="135"/>
        <v>225</v>
      </c>
      <c r="F94" s="3">
        <v>280</v>
      </c>
      <c r="G94" s="3">
        <v>281</v>
      </c>
      <c r="H94" s="3">
        <v>236</v>
      </c>
      <c r="I94" s="3">
        <v>171</v>
      </c>
      <c r="J94" s="3">
        <v>157</v>
      </c>
      <c r="K94" s="3">
        <v>164</v>
      </c>
      <c r="L94" s="3">
        <v>174</v>
      </c>
      <c r="M94" s="3">
        <v>175</v>
      </c>
      <c r="N94" s="3">
        <v>206</v>
      </c>
      <c r="O94" s="3">
        <v>221</v>
      </c>
      <c r="P94" s="3">
        <v>222</v>
      </c>
      <c r="Q94" s="3">
        <v>190</v>
      </c>
      <c r="S94" s="8">
        <f t="shared" si="106"/>
        <v>0.81911375661375685</v>
      </c>
      <c r="T94" s="9">
        <f t="shared" si="110"/>
        <v>1.1111111111111112</v>
      </c>
      <c r="U94" s="9">
        <f t="shared" si="111"/>
        <v>1.1150793650793651</v>
      </c>
      <c r="V94" s="9">
        <f t="shared" si="112"/>
        <v>0.93650793650793651</v>
      </c>
      <c r="W94" s="9">
        <f t="shared" si="113"/>
        <v>0.6785714285714286</v>
      </c>
      <c r="X94" s="9">
        <f t="shared" si="114"/>
        <v>0.62301587301587302</v>
      </c>
      <c r="Y94" s="9">
        <f t="shared" si="115"/>
        <v>0.65079365079365081</v>
      </c>
      <c r="Z94" s="9">
        <f t="shared" si="116"/>
        <v>0.69047619047619047</v>
      </c>
      <c r="AA94" s="9">
        <f t="shared" si="117"/>
        <v>0.69444444444444442</v>
      </c>
      <c r="AB94" s="9">
        <f t="shared" si="118"/>
        <v>0.81746031746031744</v>
      </c>
      <c r="AC94" s="9">
        <f t="shared" si="119"/>
        <v>0.87698412698412698</v>
      </c>
      <c r="AD94" s="9">
        <f t="shared" si="120"/>
        <v>0.88095238095238093</v>
      </c>
      <c r="AE94" s="9">
        <f t="shared" si="121"/>
        <v>0.75396825396825395</v>
      </c>
      <c r="AF94" s="7">
        <f t="shared" si="107"/>
        <v>2</v>
      </c>
      <c r="AG94" s="10" t="s">
        <v>223</v>
      </c>
      <c r="AH94" s="7">
        <f t="shared" si="108"/>
        <v>3</v>
      </c>
      <c r="AI94" s="11" t="str">
        <f t="shared" si="109"/>
        <v>Yes</v>
      </c>
      <c r="AK94" s="4" t="s">
        <v>215</v>
      </c>
      <c r="AL94" s="12">
        <f t="shared" si="94"/>
        <v>295</v>
      </c>
      <c r="AM94" s="12">
        <f t="shared" si="136"/>
        <v>295</v>
      </c>
      <c r="AN94" s="3">
        <f t="shared" ref="AN94:AN96" si="141">SUMIFS($D$3:$D$113,$B$3:$B$113,$AK94,F$3:F$113, "&lt;&gt;")</f>
        <v>295</v>
      </c>
      <c r="AO94" s="3">
        <f t="shared" ref="AO94:AO96" si="142">SUMIFS($D$3:$D$113,$B$3:$B$113,$AK94,G$3:G$113, "&lt;&gt;")</f>
        <v>295</v>
      </c>
      <c r="AP94" s="3">
        <f t="shared" ref="AP94:AP96" si="143">SUMIFS($D$3:$D$113,$B$3:$B$113,$AK94,H$3:H$113, "&lt;&gt;")</f>
        <v>295</v>
      </c>
      <c r="AQ94" s="3">
        <f t="shared" ref="AQ94:AQ96" si="144">SUMIFS($D$3:$D$113,$B$3:$B$113,$AK94,I$3:I$113, "&lt;&gt;")</f>
        <v>295</v>
      </c>
      <c r="AR94" s="3">
        <f t="shared" ref="AR94:AT96" si="145">SUMIFS($D$3:$D$113,$B$3:$B$113,$AK94,J$3:J$113, "&lt;&gt;")</f>
        <v>295</v>
      </c>
      <c r="AS94" s="3">
        <f t="shared" si="145"/>
        <v>295</v>
      </c>
      <c r="AT94" s="3">
        <f t="shared" si="145"/>
        <v>295</v>
      </c>
      <c r="AU94" s="3">
        <f t="shared" si="122"/>
        <v>295</v>
      </c>
      <c r="AV94" s="3">
        <f t="shared" si="123"/>
        <v>295</v>
      </c>
      <c r="AW94" s="3">
        <f t="shared" si="124"/>
        <v>295</v>
      </c>
      <c r="AX94" s="3">
        <f t="shared" si="125"/>
        <v>295</v>
      </c>
      <c r="AY94" s="3"/>
      <c r="BA94" s="4" t="s">
        <v>215</v>
      </c>
      <c r="BB94" s="12">
        <f t="shared" si="139"/>
        <v>154.90909090909091</v>
      </c>
      <c r="BC94" s="3">
        <f t="shared" si="72"/>
        <v>237</v>
      </c>
      <c r="BD94" s="3">
        <f t="shared" si="95"/>
        <v>248</v>
      </c>
      <c r="BE94" s="3">
        <f t="shared" si="96"/>
        <v>216</v>
      </c>
      <c r="BF94" s="3">
        <f t="shared" si="97"/>
        <v>144</v>
      </c>
      <c r="BG94" s="3">
        <f t="shared" si="98"/>
        <v>129</v>
      </c>
      <c r="BH94" s="3">
        <f t="shared" si="126"/>
        <v>109</v>
      </c>
      <c r="BI94" s="3">
        <f t="shared" si="127"/>
        <v>110</v>
      </c>
      <c r="BJ94" s="3">
        <f t="shared" si="128"/>
        <v>114</v>
      </c>
      <c r="BK94" s="3">
        <f t="shared" si="129"/>
        <v>127</v>
      </c>
      <c r="BL94" s="3">
        <f t="shared" si="130"/>
        <v>134</v>
      </c>
      <c r="BM94" s="3">
        <f t="shared" si="137"/>
        <v>136</v>
      </c>
      <c r="BN94" s="3"/>
      <c r="BO94" s="4"/>
      <c r="BP94" s="4" t="s">
        <v>215</v>
      </c>
      <c r="BQ94" s="9">
        <f t="shared" si="88"/>
        <v>0.52511556240369794</v>
      </c>
      <c r="BR94" s="9">
        <f t="shared" si="89"/>
        <v>0.80338983050847457</v>
      </c>
      <c r="BS94" s="9">
        <f t="shared" si="90"/>
        <v>0.84067796610169487</v>
      </c>
      <c r="BT94" s="9">
        <f t="shared" si="91"/>
        <v>0.73220338983050848</v>
      </c>
      <c r="BU94" s="9">
        <f t="shared" si="92"/>
        <v>0.488135593220339</v>
      </c>
      <c r="BV94" s="9">
        <f t="shared" si="93"/>
        <v>0.43728813559322033</v>
      </c>
      <c r="BW94" s="9">
        <f t="shared" si="93"/>
        <v>0.36949152542372882</v>
      </c>
      <c r="BX94" s="9">
        <f t="shared" si="93"/>
        <v>0.3728813559322034</v>
      </c>
      <c r="BY94" s="9">
        <f t="shared" si="131"/>
        <v>0.38644067796610171</v>
      </c>
      <c r="BZ94" s="9">
        <f t="shared" si="132"/>
        <v>0.43050847457627117</v>
      </c>
      <c r="CA94" s="9">
        <f t="shared" si="133"/>
        <v>0.45423728813559322</v>
      </c>
      <c r="CB94" s="9">
        <f t="shared" si="138"/>
        <v>0.46101694915254238</v>
      </c>
      <c r="CC94" s="9"/>
      <c r="CD94" s="7">
        <f t="shared" si="140"/>
        <v>0</v>
      </c>
      <c r="CE94" s="10" t="s">
        <v>224</v>
      </c>
      <c r="CF94" s="7">
        <f t="shared" si="134"/>
        <v>0</v>
      </c>
      <c r="CG94" s="11" t="s">
        <v>224</v>
      </c>
    </row>
    <row r="95" spans="1:85" ht="16" customHeight="1" x14ac:dyDescent="0.2">
      <c r="A95" s="3" t="s">
        <v>102</v>
      </c>
      <c r="B95" s="4" t="s">
        <v>202</v>
      </c>
      <c r="C95" s="3">
        <v>109</v>
      </c>
      <c r="D95" s="3">
        <v>109</v>
      </c>
      <c r="E95" s="3">
        <f t="shared" si="135"/>
        <v>110.6</v>
      </c>
      <c r="F95" s="3">
        <v>132</v>
      </c>
      <c r="G95" s="3">
        <v>132</v>
      </c>
      <c r="H95" s="3">
        <v>110</v>
      </c>
      <c r="I95" s="3">
        <v>88</v>
      </c>
      <c r="J95" s="3">
        <v>91</v>
      </c>
      <c r="K95" s="3">
        <v>96</v>
      </c>
      <c r="L95" s="3">
        <v>92</v>
      </c>
      <c r="M95" s="3">
        <v>91</v>
      </c>
      <c r="N95" s="3">
        <v>95</v>
      </c>
      <c r="O95" s="3">
        <v>98</v>
      </c>
      <c r="P95" s="3">
        <v>111</v>
      </c>
      <c r="Q95" s="3"/>
      <c r="S95" s="8">
        <f t="shared" si="106"/>
        <v>0.94745621351125919</v>
      </c>
      <c r="T95" s="9">
        <f t="shared" si="110"/>
        <v>1.2110091743119267</v>
      </c>
      <c r="U95" s="9">
        <f t="shared" si="111"/>
        <v>1.2110091743119267</v>
      </c>
      <c r="V95" s="9">
        <f t="shared" si="112"/>
        <v>1.0091743119266054</v>
      </c>
      <c r="W95" s="9">
        <f t="shared" si="113"/>
        <v>0.80733944954128445</v>
      </c>
      <c r="X95" s="9">
        <f t="shared" si="114"/>
        <v>0.83486238532110091</v>
      </c>
      <c r="Y95" s="9">
        <f t="shared" si="115"/>
        <v>0.88073394495412849</v>
      </c>
      <c r="Z95" s="9">
        <f t="shared" si="116"/>
        <v>0.84403669724770647</v>
      </c>
      <c r="AA95" s="9">
        <f t="shared" si="117"/>
        <v>0.83486238532110091</v>
      </c>
      <c r="AB95" s="9">
        <f t="shared" si="118"/>
        <v>0.87155963302752293</v>
      </c>
      <c r="AC95" s="9">
        <f t="shared" si="119"/>
        <v>0.8990825688073395</v>
      </c>
      <c r="AD95" s="9">
        <f t="shared" si="120"/>
        <v>1.0183486238532109</v>
      </c>
      <c r="AE95" s="9" t="str">
        <f t="shared" si="121"/>
        <v/>
      </c>
      <c r="AF95" s="7">
        <f t="shared" si="107"/>
        <v>4</v>
      </c>
      <c r="AG95" s="10" t="s">
        <v>223</v>
      </c>
      <c r="AH95" s="7">
        <f t="shared" si="108"/>
        <v>4</v>
      </c>
      <c r="AI95" s="11" t="str">
        <f t="shared" si="109"/>
        <v>Yes</v>
      </c>
      <c r="AK95" s="4" t="s">
        <v>216</v>
      </c>
      <c r="AL95" s="12">
        <f t="shared" si="94"/>
        <v>101</v>
      </c>
      <c r="AM95" s="12">
        <f t="shared" si="136"/>
        <v>101</v>
      </c>
      <c r="AN95" s="3">
        <f t="shared" si="141"/>
        <v>101</v>
      </c>
      <c r="AO95" s="3">
        <f t="shared" si="142"/>
        <v>101</v>
      </c>
      <c r="AP95" s="3">
        <f t="shared" si="143"/>
        <v>101</v>
      </c>
      <c r="AQ95" s="3">
        <f t="shared" si="144"/>
        <v>101</v>
      </c>
      <c r="AR95" s="3">
        <f t="shared" si="145"/>
        <v>101</v>
      </c>
      <c r="AS95" s="3">
        <f t="shared" si="145"/>
        <v>101</v>
      </c>
      <c r="AT95" s="3">
        <f t="shared" si="145"/>
        <v>101</v>
      </c>
      <c r="AU95" s="3">
        <f t="shared" si="122"/>
        <v>101</v>
      </c>
      <c r="AV95" s="3">
        <f t="shared" si="123"/>
        <v>101</v>
      </c>
      <c r="AW95" s="3">
        <f t="shared" si="124"/>
        <v>101</v>
      </c>
      <c r="AX95" s="3">
        <f t="shared" si="125"/>
        <v>101</v>
      </c>
      <c r="AY95" s="3"/>
      <c r="BA95" s="4" t="s">
        <v>216</v>
      </c>
      <c r="BB95" s="12">
        <f>AVERAGEIF(BC95:BN95, "&lt;&gt;")</f>
        <v>91</v>
      </c>
      <c r="BC95" s="3">
        <f t="shared" si="72"/>
        <v>91</v>
      </c>
      <c r="BD95" s="3">
        <f t="shared" si="95"/>
        <v>101</v>
      </c>
      <c r="BE95" s="3">
        <f t="shared" si="96"/>
        <v>166</v>
      </c>
      <c r="BF95" s="3">
        <f t="shared" si="97"/>
        <v>76</v>
      </c>
      <c r="BG95" s="3">
        <f t="shared" si="98"/>
        <v>70</v>
      </c>
      <c r="BH95" s="3">
        <f t="shared" si="126"/>
        <v>68</v>
      </c>
      <c r="BI95" s="3">
        <f t="shared" si="127"/>
        <v>75</v>
      </c>
      <c r="BJ95" s="3">
        <f t="shared" si="128"/>
        <v>88</v>
      </c>
      <c r="BK95" s="3">
        <f t="shared" si="129"/>
        <v>88</v>
      </c>
      <c r="BL95" s="3">
        <f t="shared" si="130"/>
        <v>86</v>
      </c>
      <c r="BM95" s="3">
        <f t="shared" si="137"/>
        <v>92</v>
      </c>
      <c r="BN95" s="3"/>
      <c r="BO95" s="4"/>
      <c r="BP95" s="4" t="s">
        <v>216</v>
      </c>
      <c r="BQ95" s="9">
        <f t="shared" si="88"/>
        <v>0.90099009900990101</v>
      </c>
      <c r="BR95" s="9">
        <f t="shared" si="89"/>
        <v>0.90099009900990101</v>
      </c>
      <c r="BS95" s="9">
        <f t="shared" si="90"/>
        <v>1</v>
      </c>
      <c r="BT95" s="9">
        <f t="shared" si="91"/>
        <v>1.6435643564356435</v>
      </c>
      <c r="BU95" s="9">
        <f t="shared" si="92"/>
        <v>0.75247524752475248</v>
      </c>
      <c r="BV95" s="9">
        <f t="shared" si="93"/>
        <v>0.69306930693069302</v>
      </c>
      <c r="BW95" s="9">
        <f t="shared" si="93"/>
        <v>0.67326732673267331</v>
      </c>
      <c r="BX95" s="9">
        <f t="shared" si="93"/>
        <v>0.74257425742574257</v>
      </c>
      <c r="BY95" s="9">
        <f t="shared" si="131"/>
        <v>0.87128712871287128</v>
      </c>
      <c r="BZ95" s="9">
        <f t="shared" si="132"/>
        <v>0.87128712871287128</v>
      </c>
      <c r="CA95" s="9">
        <f t="shared" si="133"/>
        <v>0.85148514851485146</v>
      </c>
      <c r="CB95" s="9">
        <f t="shared" si="138"/>
        <v>0.91089108910891092</v>
      </c>
      <c r="CC95" s="9"/>
      <c r="CD95" s="7">
        <f t="shared" si="140"/>
        <v>1</v>
      </c>
      <c r="CE95" s="10" t="s">
        <v>223</v>
      </c>
      <c r="CF95" s="7">
        <f t="shared" si="134"/>
        <v>4</v>
      </c>
      <c r="CG95" s="11" t="s">
        <v>223</v>
      </c>
    </row>
    <row r="96" spans="1:85" ht="16" customHeight="1" x14ac:dyDescent="0.2">
      <c r="A96" s="3" t="s">
        <v>103</v>
      </c>
      <c r="B96" s="4" t="s">
        <v>203</v>
      </c>
      <c r="C96" s="3">
        <v>131</v>
      </c>
      <c r="D96" s="3">
        <v>131</v>
      </c>
      <c r="E96" s="3">
        <f t="shared" si="135"/>
        <v>135.6</v>
      </c>
      <c r="F96" s="3">
        <v>157</v>
      </c>
      <c r="G96" s="3">
        <v>148</v>
      </c>
      <c r="H96" s="3">
        <v>145</v>
      </c>
      <c r="I96" s="3">
        <v>114</v>
      </c>
      <c r="J96" s="3">
        <v>114</v>
      </c>
      <c r="K96" s="3">
        <v>102</v>
      </c>
      <c r="L96" s="3">
        <v>104</v>
      </c>
      <c r="M96" s="3">
        <v>128</v>
      </c>
      <c r="N96" s="3">
        <v>121</v>
      </c>
      <c r="O96" s="3">
        <v>137</v>
      </c>
      <c r="P96" s="3">
        <v>126</v>
      </c>
      <c r="Q96" s="3"/>
      <c r="S96" s="8">
        <f t="shared" si="106"/>
        <v>0.96877168632893818</v>
      </c>
      <c r="T96" s="9">
        <f t="shared" si="110"/>
        <v>1.1984732824427482</v>
      </c>
      <c r="U96" s="9">
        <f t="shared" si="111"/>
        <v>1.1297709923664123</v>
      </c>
      <c r="V96" s="9">
        <f t="shared" si="112"/>
        <v>1.1068702290076335</v>
      </c>
      <c r="W96" s="9">
        <f t="shared" si="113"/>
        <v>0.87022900763358779</v>
      </c>
      <c r="X96" s="9">
        <f t="shared" si="114"/>
        <v>0.87022900763358779</v>
      </c>
      <c r="Y96" s="9">
        <f t="shared" si="115"/>
        <v>0.77862595419847325</v>
      </c>
      <c r="Z96" s="9">
        <f t="shared" si="116"/>
        <v>0.79389312977099236</v>
      </c>
      <c r="AA96" s="9">
        <f t="shared" si="117"/>
        <v>0.97709923664122134</v>
      </c>
      <c r="AB96" s="9">
        <f t="shared" si="118"/>
        <v>0.92366412213740456</v>
      </c>
      <c r="AC96" s="9">
        <f t="shared" si="119"/>
        <v>1.0458015267175573</v>
      </c>
      <c r="AD96" s="9">
        <f t="shared" si="120"/>
        <v>0.96183206106870234</v>
      </c>
      <c r="AE96" s="9" t="str">
        <f t="shared" si="121"/>
        <v/>
      </c>
      <c r="AF96" s="7">
        <f t="shared" si="107"/>
        <v>4</v>
      </c>
      <c r="AG96" s="10" t="s">
        <v>223</v>
      </c>
      <c r="AH96" s="7">
        <f t="shared" si="108"/>
        <v>7</v>
      </c>
      <c r="AI96" s="11" t="str">
        <f t="shared" si="109"/>
        <v>Yes</v>
      </c>
      <c r="AK96" s="4" t="s">
        <v>217</v>
      </c>
      <c r="AL96" s="12">
        <f t="shared" si="94"/>
        <v>43</v>
      </c>
      <c r="AM96" s="12">
        <f t="shared" si="136"/>
        <v>43</v>
      </c>
      <c r="AN96" s="3">
        <f t="shared" si="141"/>
        <v>43</v>
      </c>
      <c r="AO96" s="3">
        <f t="shared" si="142"/>
        <v>43</v>
      </c>
      <c r="AP96" s="3">
        <f t="shared" si="143"/>
        <v>43</v>
      </c>
      <c r="AQ96" s="3">
        <f t="shared" si="144"/>
        <v>43</v>
      </c>
      <c r="AR96" s="3">
        <f t="shared" si="145"/>
        <v>43</v>
      </c>
      <c r="AS96" s="3">
        <f t="shared" si="145"/>
        <v>43</v>
      </c>
      <c r="AT96" s="3">
        <f t="shared" si="145"/>
        <v>43</v>
      </c>
      <c r="AU96" s="3">
        <f t="shared" si="122"/>
        <v>43</v>
      </c>
      <c r="AV96" s="3">
        <f t="shared" si="123"/>
        <v>43</v>
      </c>
      <c r="AW96" s="3">
        <f t="shared" si="124"/>
        <v>43</v>
      </c>
      <c r="AX96" s="3">
        <f t="shared" si="125"/>
        <v>43</v>
      </c>
      <c r="AY96" s="3"/>
      <c r="BA96" s="4" t="s">
        <v>217</v>
      </c>
      <c r="BB96" s="12">
        <f t="shared" si="139"/>
        <v>31</v>
      </c>
      <c r="BC96" s="3">
        <f t="shared" si="72"/>
        <v>89</v>
      </c>
      <c r="BD96" s="3">
        <f t="shared" si="95"/>
        <v>36</v>
      </c>
      <c r="BE96" s="3">
        <f t="shared" si="96"/>
        <v>40</v>
      </c>
      <c r="BF96" s="3">
        <f t="shared" si="97"/>
        <v>28</v>
      </c>
      <c r="BG96" s="3">
        <f t="shared" si="98"/>
        <v>25</v>
      </c>
      <c r="BH96" s="3">
        <f t="shared" si="126"/>
        <v>22</v>
      </c>
      <c r="BI96" s="3">
        <f t="shared" si="127"/>
        <v>15</v>
      </c>
      <c r="BJ96" s="3">
        <f t="shared" si="128"/>
        <v>18</v>
      </c>
      <c r="BK96" s="3">
        <f t="shared" si="129"/>
        <v>22</v>
      </c>
      <c r="BL96" s="3">
        <f t="shared" si="130"/>
        <v>22</v>
      </c>
      <c r="BM96" s="3">
        <f t="shared" si="137"/>
        <v>24</v>
      </c>
      <c r="BN96" s="3"/>
      <c r="BO96" s="4"/>
      <c r="BP96" s="4" t="s">
        <v>217</v>
      </c>
      <c r="BQ96" s="9">
        <f t="shared" si="88"/>
        <v>0.72093023255813948</v>
      </c>
      <c r="BR96" s="9">
        <f t="shared" si="89"/>
        <v>2.0697674418604652</v>
      </c>
      <c r="BS96" s="9">
        <f t="shared" si="90"/>
        <v>0.83720930232558144</v>
      </c>
      <c r="BT96" s="9">
        <f t="shared" si="91"/>
        <v>0.93023255813953487</v>
      </c>
      <c r="BU96" s="9">
        <f t="shared" si="92"/>
        <v>0.65116279069767447</v>
      </c>
      <c r="BV96" s="9">
        <f t="shared" si="93"/>
        <v>0.58139534883720934</v>
      </c>
      <c r="BW96" s="9">
        <f t="shared" si="93"/>
        <v>0.51162790697674421</v>
      </c>
      <c r="BX96" s="9">
        <f t="shared" si="93"/>
        <v>0.34883720930232559</v>
      </c>
      <c r="BY96" s="9">
        <f t="shared" si="131"/>
        <v>0.41860465116279072</v>
      </c>
      <c r="BZ96" s="9">
        <f t="shared" si="132"/>
        <v>0.51162790697674421</v>
      </c>
      <c r="CA96" s="9">
        <f t="shared" si="133"/>
        <v>0.51162790697674421</v>
      </c>
      <c r="CB96" s="9">
        <f t="shared" si="138"/>
        <v>0.55813953488372092</v>
      </c>
      <c r="CC96" s="9"/>
      <c r="CD96" s="7">
        <f t="shared" si="140"/>
        <v>1</v>
      </c>
      <c r="CE96" s="10" t="s">
        <v>223</v>
      </c>
      <c r="CF96" s="7">
        <f t="shared" si="134"/>
        <v>2</v>
      </c>
      <c r="CG96" s="11" t="s">
        <v>223</v>
      </c>
    </row>
    <row r="97" spans="1:85" ht="16" customHeight="1" x14ac:dyDescent="0.2">
      <c r="A97" s="3" t="s">
        <v>104</v>
      </c>
      <c r="B97" s="4" t="s">
        <v>204</v>
      </c>
      <c r="C97" s="3">
        <v>156</v>
      </c>
      <c r="D97" s="3">
        <v>156</v>
      </c>
      <c r="E97" s="3">
        <f t="shared" si="135"/>
        <v>119.2</v>
      </c>
      <c r="F97" s="3">
        <v>127</v>
      </c>
      <c r="G97" s="3">
        <v>133</v>
      </c>
      <c r="H97" s="3">
        <v>124</v>
      </c>
      <c r="I97" s="3">
        <v>101</v>
      </c>
      <c r="J97" s="3">
        <v>111</v>
      </c>
      <c r="K97" s="3">
        <v>116</v>
      </c>
      <c r="L97" s="3">
        <v>102</v>
      </c>
      <c r="M97" s="3">
        <v>109</v>
      </c>
      <c r="N97" s="3">
        <v>118</v>
      </c>
      <c r="O97" s="3">
        <v>115</v>
      </c>
      <c r="P97" s="3">
        <v>117</v>
      </c>
      <c r="Q97" s="3">
        <v>116</v>
      </c>
      <c r="S97" s="8">
        <f t="shared" si="106"/>
        <v>0.7419871794871794</v>
      </c>
      <c r="T97" s="9">
        <f t="shared" si="110"/>
        <v>0.8141025641025641</v>
      </c>
      <c r="U97" s="9">
        <f t="shared" si="111"/>
        <v>0.85256410256410253</v>
      </c>
      <c r="V97" s="9">
        <f t="shared" si="112"/>
        <v>0.79487179487179482</v>
      </c>
      <c r="W97" s="9">
        <f t="shared" si="113"/>
        <v>0.64743589743589747</v>
      </c>
      <c r="X97" s="9">
        <f t="shared" si="114"/>
        <v>0.71153846153846156</v>
      </c>
      <c r="Y97" s="9">
        <f t="shared" si="115"/>
        <v>0.74358974358974361</v>
      </c>
      <c r="Z97" s="9">
        <f t="shared" si="116"/>
        <v>0.65384615384615385</v>
      </c>
      <c r="AA97" s="9">
        <f t="shared" si="117"/>
        <v>0.69871794871794868</v>
      </c>
      <c r="AB97" s="9">
        <f t="shared" si="118"/>
        <v>0.75641025641025639</v>
      </c>
      <c r="AC97" s="9">
        <f t="shared" si="119"/>
        <v>0.73717948717948723</v>
      </c>
      <c r="AD97" s="9">
        <f t="shared" si="120"/>
        <v>0.75</v>
      </c>
      <c r="AE97" s="9">
        <f t="shared" si="121"/>
        <v>0.74358974358974361</v>
      </c>
      <c r="AF97" s="7">
        <f t="shared" si="107"/>
        <v>0</v>
      </c>
      <c r="AG97" s="10" t="s">
        <v>224</v>
      </c>
      <c r="AH97" s="7">
        <f t="shared" si="108"/>
        <v>0</v>
      </c>
      <c r="AI97" s="11" t="str">
        <f t="shared" si="109"/>
        <v>No</v>
      </c>
      <c r="AK97" s="16" t="s">
        <v>232</v>
      </c>
      <c r="AL97" s="17">
        <f t="shared" ref="AL97:AX97" si="146">SUM(AL3:AL96)</f>
        <v>26946</v>
      </c>
      <c r="AM97" s="17">
        <f t="shared" si="146"/>
        <v>26475.000000000004</v>
      </c>
      <c r="AN97" s="15">
        <f t="shared" si="146"/>
        <v>26530</v>
      </c>
      <c r="AO97" s="15">
        <f t="shared" si="146"/>
        <v>26530</v>
      </c>
      <c r="AP97" s="15">
        <f t="shared" si="146"/>
        <v>26530</v>
      </c>
      <c r="AQ97" s="15">
        <f t="shared" si="146"/>
        <v>26530</v>
      </c>
      <c r="AR97" s="15">
        <f t="shared" si="146"/>
        <v>26530</v>
      </c>
      <c r="AS97" s="15">
        <f t="shared" si="146"/>
        <v>26530</v>
      </c>
      <c r="AT97" s="15">
        <f t="shared" si="146"/>
        <v>26445</v>
      </c>
      <c r="AU97" s="15">
        <f t="shared" si="146"/>
        <v>26445</v>
      </c>
      <c r="AV97" s="15">
        <f t="shared" si="146"/>
        <v>26436</v>
      </c>
      <c r="AW97" s="15">
        <f t="shared" si="146"/>
        <v>26443</v>
      </c>
      <c r="AX97" s="15">
        <f t="shared" si="146"/>
        <v>26276</v>
      </c>
      <c r="AY97" s="15"/>
      <c r="BA97" s="16" t="s">
        <v>232</v>
      </c>
      <c r="BB97" s="17">
        <f t="shared" ref="BB97:BG97" si="147">SUM(BB3:BB96)</f>
        <v>17060.397979797977</v>
      </c>
      <c r="BC97" s="3">
        <f t="shared" si="147"/>
        <v>20861</v>
      </c>
      <c r="BD97" s="3">
        <f t="shared" si="147"/>
        <v>20964</v>
      </c>
      <c r="BE97" s="3">
        <f t="shared" si="147"/>
        <v>19318</v>
      </c>
      <c r="BF97" s="3">
        <f t="shared" si="147"/>
        <v>15215</v>
      </c>
      <c r="BG97" s="3">
        <f t="shared" si="147"/>
        <v>15170</v>
      </c>
      <c r="BH97" s="3">
        <f t="shared" ref="BH97:BM97" si="148">SUM(BH3:BH96)</f>
        <v>15065</v>
      </c>
      <c r="BI97" s="3">
        <f t="shared" si="148"/>
        <v>14752</v>
      </c>
      <c r="BJ97" s="3">
        <f t="shared" si="148"/>
        <v>15535</v>
      </c>
      <c r="BK97" s="3">
        <f t="shared" si="148"/>
        <v>16300</v>
      </c>
      <c r="BL97" s="3">
        <f t="shared" si="148"/>
        <v>17126</v>
      </c>
      <c r="BM97" s="3">
        <f t="shared" si="148"/>
        <v>16952</v>
      </c>
      <c r="BN97" s="3"/>
      <c r="BP97" s="18" t="s">
        <v>232</v>
      </c>
      <c r="BQ97" s="19">
        <f>BB97/AM97</f>
        <v>0.64439652426054672</v>
      </c>
      <c r="BR97" s="19">
        <f t="shared" ref="BR97:BX97" si="149">BC97/AN97</f>
        <v>0.78631737655484357</v>
      </c>
      <c r="BS97" s="19">
        <f t="shared" si="149"/>
        <v>0.79019977384093476</v>
      </c>
      <c r="BT97" s="19">
        <f t="shared" si="149"/>
        <v>0.72815680361854507</v>
      </c>
      <c r="BU97" s="19">
        <f t="shared" si="149"/>
        <v>0.57350169619298907</v>
      </c>
      <c r="BV97" s="19">
        <f>BG97/AR97</f>
        <v>0.5718055032039201</v>
      </c>
      <c r="BW97" s="19">
        <f t="shared" si="149"/>
        <v>0.56784771956275915</v>
      </c>
      <c r="BX97" s="19">
        <f t="shared" si="149"/>
        <v>0.55783702023066739</v>
      </c>
      <c r="BY97" s="9">
        <f t="shared" si="131"/>
        <v>0.58744564189827941</v>
      </c>
      <c r="BZ97" s="9">
        <f t="shared" si="132"/>
        <v>0.61658344681494937</v>
      </c>
      <c r="CA97" s="9">
        <f t="shared" si="133"/>
        <v>0.64765722497447342</v>
      </c>
      <c r="CB97" s="9">
        <f t="shared" si="138"/>
        <v>0.64515146902115994</v>
      </c>
      <c r="CC97" s="19"/>
      <c r="CD97" s="3"/>
      <c r="CE97" s="10">
        <v>0</v>
      </c>
      <c r="CF97" s="7"/>
      <c r="CG97" s="10">
        <v>0</v>
      </c>
    </row>
    <row r="98" spans="1:85" ht="16" customHeight="1" x14ac:dyDescent="0.2">
      <c r="A98" s="3" t="s">
        <v>105</v>
      </c>
      <c r="B98" s="4" t="s">
        <v>205</v>
      </c>
      <c r="C98" s="3">
        <v>125</v>
      </c>
      <c r="D98" s="3">
        <v>125</v>
      </c>
      <c r="E98" s="3">
        <f t="shared" si="135"/>
        <v>167.4</v>
      </c>
      <c r="F98" s="3">
        <v>183</v>
      </c>
      <c r="G98" s="3">
        <v>187</v>
      </c>
      <c r="H98" s="3">
        <v>192</v>
      </c>
      <c r="I98" s="3">
        <v>139</v>
      </c>
      <c r="J98" s="3">
        <v>136</v>
      </c>
      <c r="K98" s="3">
        <v>154</v>
      </c>
      <c r="L98" s="3">
        <v>152</v>
      </c>
      <c r="M98" s="3">
        <v>150</v>
      </c>
      <c r="N98" s="3">
        <v>148</v>
      </c>
      <c r="O98" s="3">
        <v>157</v>
      </c>
      <c r="P98" s="3">
        <v>149</v>
      </c>
      <c r="Q98" s="3">
        <v>164</v>
      </c>
      <c r="S98" s="8">
        <f t="shared" si="106"/>
        <v>1.2739999999999998</v>
      </c>
      <c r="T98" s="9">
        <f t="shared" si="110"/>
        <v>1.464</v>
      </c>
      <c r="U98" s="9">
        <f t="shared" si="111"/>
        <v>1.496</v>
      </c>
      <c r="V98" s="9">
        <f t="shared" si="112"/>
        <v>1.536</v>
      </c>
      <c r="W98" s="9">
        <f t="shared" si="113"/>
        <v>1.1120000000000001</v>
      </c>
      <c r="X98" s="9">
        <f t="shared" si="114"/>
        <v>1.0880000000000001</v>
      </c>
      <c r="Y98" s="9">
        <f t="shared" si="115"/>
        <v>1.232</v>
      </c>
      <c r="Z98" s="9">
        <f t="shared" si="116"/>
        <v>1.216</v>
      </c>
      <c r="AA98" s="9">
        <f t="shared" si="117"/>
        <v>1.2</v>
      </c>
      <c r="AB98" s="9">
        <f t="shared" si="118"/>
        <v>1.1839999999999999</v>
      </c>
      <c r="AC98" s="9">
        <f t="shared" si="119"/>
        <v>1.256</v>
      </c>
      <c r="AD98" s="9">
        <f t="shared" si="120"/>
        <v>1.1919999999999999</v>
      </c>
      <c r="AE98" s="9">
        <f t="shared" si="121"/>
        <v>1.3120000000000001</v>
      </c>
      <c r="AF98" s="7">
        <f t="shared" si="107"/>
        <v>12</v>
      </c>
      <c r="AG98" s="10" t="s">
        <v>223</v>
      </c>
      <c r="AH98" s="7">
        <f t="shared" si="108"/>
        <v>12</v>
      </c>
      <c r="AI98" s="11" t="str">
        <f t="shared" si="109"/>
        <v>Yes</v>
      </c>
      <c r="AL98" s="36"/>
      <c r="BY98" s="9"/>
      <c r="BZ98" s="9"/>
      <c r="CA98" s="9"/>
      <c r="CB98" s="9"/>
      <c r="CD98" t="s">
        <v>236</v>
      </c>
      <c r="CE98" s="27">
        <f>COUNTIF(CE3:CE97,"Yes")</f>
        <v>38</v>
      </c>
      <c r="CF98" t="s">
        <v>235</v>
      </c>
      <c r="CG98">
        <f>COUNTIF(CG3:CG97,"Yes")</f>
        <v>51</v>
      </c>
    </row>
    <row r="99" spans="1:85" ht="16" customHeight="1" x14ac:dyDescent="0.2">
      <c r="A99" s="3" t="s">
        <v>106</v>
      </c>
      <c r="B99" s="4" t="s">
        <v>206</v>
      </c>
      <c r="C99" s="3">
        <v>103</v>
      </c>
      <c r="D99" s="3">
        <v>103</v>
      </c>
      <c r="E99" s="3">
        <f t="shared" si="135"/>
        <v>81.2</v>
      </c>
      <c r="F99" s="3">
        <v>95</v>
      </c>
      <c r="G99" s="3">
        <v>102</v>
      </c>
      <c r="H99" s="3">
        <v>82</v>
      </c>
      <c r="I99" s="3">
        <v>66</v>
      </c>
      <c r="J99" s="3">
        <v>61</v>
      </c>
      <c r="K99" s="3">
        <v>64</v>
      </c>
      <c r="L99" s="3">
        <v>68</v>
      </c>
      <c r="M99" s="3">
        <v>76</v>
      </c>
      <c r="N99" s="3">
        <v>88</v>
      </c>
      <c r="O99" s="3">
        <v>84</v>
      </c>
      <c r="P99" s="3">
        <v>94</v>
      </c>
      <c r="Q99" s="3"/>
      <c r="S99" s="8">
        <f t="shared" si="106"/>
        <v>0.77669902912621336</v>
      </c>
      <c r="T99" s="9">
        <f t="shared" ref="T99:T114" si="150">IF(F99&lt;&gt;"",F99/$D99,"")</f>
        <v>0.92233009708737868</v>
      </c>
      <c r="U99" s="9">
        <f t="shared" ref="U99:U114" si="151">IF(G99&lt;&gt;"",G99/$D99,"")</f>
        <v>0.99029126213592233</v>
      </c>
      <c r="V99" s="9">
        <f t="shared" ref="V99:V114" si="152">IF(H99&lt;&gt;"",H99/$D99,"")</f>
        <v>0.79611650485436891</v>
      </c>
      <c r="W99" s="9">
        <f t="shared" ref="W99:W114" si="153">IF(I99&lt;&gt;"",I99/$D99,"")</f>
        <v>0.64077669902912626</v>
      </c>
      <c r="X99" s="9">
        <f t="shared" ref="X99:X114" si="154">IF(J99&lt;&gt;"",J99/$D99,"")</f>
        <v>0.59223300970873782</v>
      </c>
      <c r="Y99" s="9">
        <f t="shared" ref="Y99:Y114" si="155">IF(K99&lt;&gt;"",K99/$D99,"")</f>
        <v>0.62135922330097082</v>
      </c>
      <c r="Z99" s="9">
        <f t="shared" ref="Z99:Z114" si="156">IF(L99&lt;&gt;"",L99/$D99,"")</f>
        <v>0.66019417475728159</v>
      </c>
      <c r="AA99" s="9">
        <f t="shared" ref="AA99:AA114" si="157">IF(M99&lt;&gt;"",M99/$D99,"")</f>
        <v>0.73786407766990292</v>
      </c>
      <c r="AB99" s="9">
        <f t="shared" ref="AB99:AB114" si="158">IF(N99&lt;&gt;"",N99/$D99,"")</f>
        <v>0.85436893203883491</v>
      </c>
      <c r="AC99" s="9">
        <f t="shared" ref="AC99:AC114" si="159">IF(O99&lt;&gt;"",O99/$D99,"")</f>
        <v>0.81553398058252424</v>
      </c>
      <c r="AD99" s="9">
        <f t="shared" ref="AD99:AD114" si="160">IF(P99&lt;&gt;"",P99/$D99,"")</f>
        <v>0.91262135922330101</v>
      </c>
      <c r="AE99" s="9" t="str">
        <f t="shared" ref="AE99:AE114" si="161">IF(Q99&lt;&gt;"",Q99/$D99,"")</f>
        <v/>
      </c>
      <c r="AF99" s="7">
        <f t="shared" si="107"/>
        <v>0</v>
      </c>
      <c r="AG99" s="10" t="s">
        <v>224</v>
      </c>
      <c r="AH99" s="7">
        <f t="shared" si="108"/>
        <v>3</v>
      </c>
      <c r="AI99" s="11" t="str">
        <f t="shared" si="109"/>
        <v>Yes</v>
      </c>
      <c r="BY99" s="9"/>
      <c r="BZ99" s="9"/>
      <c r="CA99" s="9"/>
      <c r="CB99" s="9"/>
      <c r="CD99" t="s">
        <v>237</v>
      </c>
      <c r="CE99">
        <f>COUNTIF(BQ3:BQ97,"&gt;1")</f>
        <v>9</v>
      </c>
      <c r="CF99" t="s">
        <v>238</v>
      </c>
      <c r="CG99">
        <f>COUNTIF(BQ3:BQ97,"&gt;.9")</f>
        <v>19</v>
      </c>
    </row>
    <row r="100" spans="1:85" ht="16" customHeight="1" x14ac:dyDescent="0.2">
      <c r="A100" s="3" t="s">
        <v>107</v>
      </c>
      <c r="B100" s="4" t="s">
        <v>207</v>
      </c>
      <c r="C100" s="3">
        <v>114</v>
      </c>
      <c r="D100" s="3">
        <v>114</v>
      </c>
      <c r="E100" s="3">
        <f t="shared" si="135"/>
        <v>61.6</v>
      </c>
      <c r="F100" s="3">
        <v>68</v>
      </c>
      <c r="G100" s="3">
        <v>79</v>
      </c>
      <c r="H100" s="3">
        <v>68</v>
      </c>
      <c r="I100" s="3">
        <v>48</v>
      </c>
      <c r="J100" s="3">
        <v>45</v>
      </c>
      <c r="K100" s="3">
        <v>50</v>
      </c>
      <c r="L100" s="3">
        <v>49</v>
      </c>
      <c r="M100" s="3">
        <v>46</v>
      </c>
      <c r="N100" s="3">
        <v>46</v>
      </c>
      <c r="O100" s="3">
        <v>49</v>
      </c>
      <c r="P100" s="3">
        <v>47</v>
      </c>
      <c r="Q100" s="3">
        <v>47</v>
      </c>
      <c r="S100" s="8">
        <f t="shared" si="106"/>
        <v>0.4692982456140351</v>
      </c>
      <c r="T100" s="9">
        <f t="shared" si="150"/>
        <v>0.59649122807017541</v>
      </c>
      <c r="U100" s="9">
        <f t="shared" si="151"/>
        <v>0.69298245614035092</v>
      </c>
      <c r="V100" s="9">
        <f t="shared" si="152"/>
        <v>0.59649122807017541</v>
      </c>
      <c r="W100" s="9">
        <f t="shared" si="153"/>
        <v>0.42105263157894735</v>
      </c>
      <c r="X100" s="9">
        <f t="shared" si="154"/>
        <v>0.39473684210526316</v>
      </c>
      <c r="Y100" s="9">
        <f t="shared" si="155"/>
        <v>0.43859649122807015</v>
      </c>
      <c r="Z100" s="9">
        <f t="shared" si="156"/>
        <v>0.42982456140350878</v>
      </c>
      <c r="AA100" s="9">
        <f t="shared" si="157"/>
        <v>0.40350877192982454</v>
      </c>
      <c r="AB100" s="9">
        <f t="shared" si="158"/>
        <v>0.40350877192982454</v>
      </c>
      <c r="AC100" s="9">
        <f t="shared" si="159"/>
        <v>0.42982456140350878</v>
      </c>
      <c r="AD100" s="9">
        <f t="shared" si="160"/>
        <v>0.41228070175438597</v>
      </c>
      <c r="AE100" s="9">
        <f t="shared" si="161"/>
        <v>0.41228070175438597</v>
      </c>
      <c r="AF100" s="7">
        <f t="shared" si="107"/>
        <v>0</v>
      </c>
      <c r="AG100" s="10" t="s">
        <v>224</v>
      </c>
      <c r="AH100" s="7">
        <f t="shared" si="108"/>
        <v>0</v>
      </c>
      <c r="AI100" s="11" t="str">
        <f t="shared" si="109"/>
        <v>No</v>
      </c>
    </row>
    <row r="101" spans="1:85" ht="16" customHeight="1" x14ac:dyDescent="0.2">
      <c r="A101" s="3" t="s">
        <v>108</v>
      </c>
      <c r="B101" s="4" t="s">
        <v>208</v>
      </c>
      <c r="C101" s="3">
        <v>264</v>
      </c>
      <c r="D101" s="3">
        <v>264</v>
      </c>
      <c r="E101" s="3">
        <f t="shared" si="135"/>
        <v>214.2</v>
      </c>
      <c r="F101" s="3">
        <v>258</v>
      </c>
      <c r="G101" s="3">
        <v>253</v>
      </c>
      <c r="H101" s="3">
        <v>222</v>
      </c>
      <c r="I101" s="3">
        <v>160</v>
      </c>
      <c r="J101" s="3">
        <v>178</v>
      </c>
      <c r="K101" s="3">
        <v>197</v>
      </c>
      <c r="L101" s="3">
        <v>179</v>
      </c>
      <c r="M101" s="3">
        <v>196</v>
      </c>
      <c r="N101" s="3">
        <v>218</v>
      </c>
      <c r="O101" s="3">
        <v>236</v>
      </c>
      <c r="P101" s="3">
        <v>242</v>
      </c>
      <c r="Q101" s="3">
        <v>216</v>
      </c>
      <c r="S101" s="8">
        <f t="shared" si="106"/>
        <v>0.80650252525252519</v>
      </c>
      <c r="T101" s="9">
        <f t="shared" si="150"/>
        <v>0.97727272727272729</v>
      </c>
      <c r="U101" s="9">
        <f t="shared" si="151"/>
        <v>0.95833333333333337</v>
      </c>
      <c r="V101" s="9">
        <f t="shared" si="152"/>
        <v>0.84090909090909094</v>
      </c>
      <c r="W101" s="9">
        <f t="shared" si="153"/>
        <v>0.60606060606060608</v>
      </c>
      <c r="X101" s="9">
        <f t="shared" si="154"/>
        <v>0.6742424242424242</v>
      </c>
      <c r="Y101" s="9">
        <f t="shared" si="155"/>
        <v>0.74621212121212122</v>
      </c>
      <c r="Z101" s="9">
        <f t="shared" si="156"/>
        <v>0.67803030303030298</v>
      </c>
      <c r="AA101" s="9">
        <f t="shared" si="157"/>
        <v>0.74242424242424243</v>
      </c>
      <c r="AB101" s="9">
        <f t="shared" si="158"/>
        <v>0.8257575757575758</v>
      </c>
      <c r="AC101" s="9">
        <f t="shared" si="159"/>
        <v>0.89393939393939392</v>
      </c>
      <c r="AD101" s="9">
        <f t="shared" si="160"/>
        <v>0.91666666666666663</v>
      </c>
      <c r="AE101" s="9">
        <f t="shared" si="161"/>
        <v>0.81818181818181823</v>
      </c>
      <c r="AF101" s="7">
        <f t="shared" si="107"/>
        <v>0</v>
      </c>
      <c r="AG101" s="10" t="s">
        <v>224</v>
      </c>
      <c r="AH101" s="7">
        <f t="shared" si="108"/>
        <v>3</v>
      </c>
      <c r="AI101" s="11" t="str">
        <f t="shared" si="109"/>
        <v>Yes</v>
      </c>
    </row>
    <row r="102" spans="1:85" ht="16" customHeight="1" x14ac:dyDescent="0.2">
      <c r="A102" s="3" t="s">
        <v>109</v>
      </c>
      <c r="B102" s="4" t="s">
        <v>209</v>
      </c>
      <c r="C102" s="3">
        <v>148</v>
      </c>
      <c r="D102" s="3">
        <v>148</v>
      </c>
      <c r="E102" s="3">
        <f t="shared" si="135"/>
        <v>137.19999999999999</v>
      </c>
      <c r="F102" s="3">
        <v>157</v>
      </c>
      <c r="G102" s="3">
        <v>155</v>
      </c>
      <c r="H102" s="3">
        <v>154</v>
      </c>
      <c r="I102" s="3">
        <v>113</v>
      </c>
      <c r="J102" s="3">
        <v>107</v>
      </c>
      <c r="K102" s="3">
        <v>108</v>
      </c>
      <c r="L102" s="3">
        <v>110</v>
      </c>
      <c r="M102" s="3">
        <v>107</v>
      </c>
      <c r="N102" s="3">
        <v>115</v>
      </c>
      <c r="O102" s="3">
        <v>117</v>
      </c>
      <c r="P102" s="3">
        <v>118</v>
      </c>
      <c r="Q102" s="3">
        <v>109</v>
      </c>
      <c r="S102" s="8">
        <f t="shared" si="106"/>
        <v>0.82770270270270263</v>
      </c>
      <c r="T102" s="9">
        <f t="shared" si="150"/>
        <v>1.0608108108108107</v>
      </c>
      <c r="U102" s="9">
        <f t="shared" si="151"/>
        <v>1.0472972972972974</v>
      </c>
      <c r="V102" s="9">
        <f t="shared" si="152"/>
        <v>1.0405405405405406</v>
      </c>
      <c r="W102" s="9">
        <f t="shared" si="153"/>
        <v>0.76351351351351349</v>
      </c>
      <c r="X102" s="9">
        <f t="shared" si="154"/>
        <v>0.72297297297297303</v>
      </c>
      <c r="Y102" s="9">
        <f t="shared" si="155"/>
        <v>0.72972972972972971</v>
      </c>
      <c r="Z102" s="9">
        <f t="shared" si="156"/>
        <v>0.7432432432432432</v>
      </c>
      <c r="AA102" s="9">
        <f t="shared" si="157"/>
        <v>0.72297297297297303</v>
      </c>
      <c r="AB102" s="9">
        <f t="shared" si="158"/>
        <v>0.77702702702702697</v>
      </c>
      <c r="AC102" s="9">
        <f t="shared" si="159"/>
        <v>0.79054054054054057</v>
      </c>
      <c r="AD102" s="9">
        <f t="shared" si="160"/>
        <v>0.79729729729729726</v>
      </c>
      <c r="AE102" s="9">
        <f t="shared" si="161"/>
        <v>0.73648648648648651</v>
      </c>
      <c r="AF102" s="7">
        <f t="shared" si="107"/>
        <v>3</v>
      </c>
      <c r="AG102" s="10" t="s">
        <v>223</v>
      </c>
      <c r="AH102" s="7">
        <f t="shared" si="108"/>
        <v>3</v>
      </c>
      <c r="AI102" s="11" t="str">
        <f t="shared" si="109"/>
        <v>Yes</v>
      </c>
    </row>
    <row r="103" spans="1:85" ht="16" customHeight="1" x14ac:dyDescent="0.2">
      <c r="A103" s="3" t="s">
        <v>110</v>
      </c>
      <c r="B103" s="4" t="s">
        <v>210</v>
      </c>
      <c r="C103" s="3">
        <v>1072</v>
      </c>
      <c r="D103" s="3">
        <v>1072</v>
      </c>
      <c r="E103" s="3">
        <f t="shared" si="135"/>
        <v>803</v>
      </c>
      <c r="F103" s="3">
        <v>913</v>
      </c>
      <c r="G103" s="3">
        <v>926</v>
      </c>
      <c r="H103" s="3">
        <v>816</v>
      </c>
      <c r="I103" s="3">
        <v>677</v>
      </c>
      <c r="J103" s="3">
        <v>683</v>
      </c>
      <c r="K103" s="3">
        <v>670</v>
      </c>
      <c r="L103" s="3">
        <v>622</v>
      </c>
      <c r="M103" s="3">
        <v>633</v>
      </c>
      <c r="N103" s="3">
        <v>741</v>
      </c>
      <c r="O103" s="3">
        <v>781</v>
      </c>
      <c r="P103" s="3">
        <v>793</v>
      </c>
      <c r="Q103" s="3"/>
      <c r="S103" s="8">
        <f t="shared" si="106"/>
        <v>0.70005088195386711</v>
      </c>
      <c r="T103" s="9">
        <f t="shared" si="150"/>
        <v>0.85167910447761197</v>
      </c>
      <c r="U103" s="9">
        <f t="shared" si="151"/>
        <v>0.86380597014925375</v>
      </c>
      <c r="V103" s="9">
        <f t="shared" si="152"/>
        <v>0.76119402985074625</v>
      </c>
      <c r="W103" s="9">
        <f t="shared" si="153"/>
        <v>0.63152985074626866</v>
      </c>
      <c r="X103" s="9">
        <f t="shared" si="154"/>
        <v>0.63712686567164178</v>
      </c>
      <c r="Y103" s="9">
        <f t="shared" si="155"/>
        <v>0.625</v>
      </c>
      <c r="Z103" s="9">
        <f t="shared" si="156"/>
        <v>0.58022388059701491</v>
      </c>
      <c r="AA103" s="9">
        <f t="shared" si="157"/>
        <v>0.59048507462686572</v>
      </c>
      <c r="AB103" s="9">
        <f t="shared" si="158"/>
        <v>0.69123134328358204</v>
      </c>
      <c r="AC103" s="9">
        <f t="shared" si="159"/>
        <v>0.72854477611940294</v>
      </c>
      <c r="AD103" s="9">
        <f t="shared" si="160"/>
        <v>0.73973880597014929</v>
      </c>
      <c r="AE103" s="9" t="str">
        <f t="shared" si="161"/>
        <v/>
      </c>
      <c r="AF103" s="7">
        <f t="shared" si="107"/>
        <v>0</v>
      </c>
      <c r="AG103" s="10" t="s">
        <v>224</v>
      </c>
      <c r="AH103" s="7">
        <f t="shared" si="108"/>
        <v>0</v>
      </c>
      <c r="AI103" s="11" t="str">
        <f t="shared" si="109"/>
        <v>No</v>
      </c>
    </row>
    <row r="104" spans="1:85" ht="16" customHeight="1" x14ac:dyDescent="0.2">
      <c r="A104" s="3" t="s">
        <v>111</v>
      </c>
      <c r="B104" s="4" t="s">
        <v>210</v>
      </c>
      <c r="C104" s="3">
        <v>408</v>
      </c>
      <c r="D104" s="3">
        <v>408</v>
      </c>
      <c r="E104" s="3" t="e">
        <f t="shared" si="135"/>
        <v>#DIV/0!</v>
      </c>
      <c r="F104" s="3"/>
      <c r="G104" s="3"/>
      <c r="H104" s="3"/>
      <c r="I104" s="3"/>
      <c r="J104" s="3"/>
      <c r="K104" s="3"/>
      <c r="L104" s="3"/>
      <c r="M104" s="3"/>
      <c r="N104" s="3"/>
      <c r="O104" s="3"/>
      <c r="P104" s="3"/>
      <c r="Q104" s="3"/>
      <c r="S104" s="8" t="e">
        <f t="shared" si="106"/>
        <v>#DIV/0!</v>
      </c>
      <c r="T104" s="9" t="str">
        <f t="shared" si="150"/>
        <v/>
      </c>
      <c r="U104" s="9" t="str">
        <f t="shared" si="151"/>
        <v/>
      </c>
      <c r="V104" s="9" t="str">
        <f t="shared" si="152"/>
        <v/>
      </c>
      <c r="W104" s="9" t="str">
        <f t="shared" si="153"/>
        <v/>
      </c>
      <c r="X104" s="9" t="str">
        <f t="shared" si="154"/>
        <v/>
      </c>
      <c r="Y104" s="9" t="str">
        <f t="shared" si="155"/>
        <v/>
      </c>
      <c r="Z104" s="9" t="str">
        <f t="shared" si="156"/>
        <v/>
      </c>
      <c r="AA104" s="9" t="str">
        <f t="shared" si="157"/>
        <v/>
      </c>
      <c r="AB104" s="9" t="str">
        <f t="shared" si="158"/>
        <v/>
      </c>
      <c r="AC104" s="9" t="str">
        <f t="shared" si="159"/>
        <v/>
      </c>
      <c r="AD104" s="9" t="str">
        <f t="shared" si="160"/>
        <v/>
      </c>
      <c r="AE104" s="9" t="str">
        <f t="shared" si="161"/>
        <v/>
      </c>
      <c r="AF104" s="7">
        <f t="shared" si="107"/>
        <v>0</v>
      </c>
      <c r="AG104" s="10" t="s">
        <v>224</v>
      </c>
      <c r="AH104" s="7">
        <f t="shared" si="108"/>
        <v>0</v>
      </c>
      <c r="AI104" s="11" t="str">
        <f t="shared" si="109"/>
        <v>No</v>
      </c>
    </row>
    <row r="105" spans="1:85" ht="16" customHeight="1" x14ac:dyDescent="0.2">
      <c r="A105" s="3" t="s">
        <v>112</v>
      </c>
      <c r="B105" s="4" t="s">
        <v>210</v>
      </c>
      <c r="C105" s="3">
        <v>480</v>
      </c>
      <c r="D105" s="3">
        <v>480</v>
      </c>
      <c r="E105" s="3">
        <f t="shared" si="135"/>
        <v>359.2</v>
      </c>
      <c r="F105" s="3">
        <v>316</v>
      </c>
      <c r="G105" s="3">
        <v>338</v>
      </c>
      <c r="H105" s="3">
        <v>363</v>
      </c>
      <c r="I105" s="3">
        <v>390</v>
      </c>
      <c r="J105" s="3">
        <v>389</v>
      </c>
      <c r="K105" s="3">
        <v>387</v>
      </c>
      <c r="L105" s="3">
        <v>385</v>
      </c>
      <c r="M105" s="3">
        <v>387</v>
      </c>
      <c r="N105" s="3">
        <v>394</v>
      </c>
      <c r="O105" s="3">
        <v>395</v>
      </c>
      <c r="P105" s="3">
        <v>380</v>
      </c>
      <c r="Q105" s="3"/>
      <c r="S105" s="8">
        <f t="shared" ref="S105:S113" si="162">AVERAGE(T105:AE105)</f>
        <v>0.78106060606060612</v>
      </c>
      <c r="T105" s="9">
        <f t="shared" si="150"/>
        <v>0.65833333333333333</v>
      </c>
      <c r="U105" s="9">
        <f t="shared" si="151"/>
        <v>0.70416666666666672</v>
      </c>
      <c r="V105" s="9">
        <f t="shared" si="152"/>
        <v>0.75624999999999998</v>
      </c>
      <c r="W105" s="9">
        <f t="shared" si="153"/>
        <v>0.8125</v>
      </c>
      <c r="X105" s="9">
        <f t="shared" si="154"/>
        <v>0.81041666666666667</v>
      </c>
      <c r="Y105" s="9">
        <f t="shared" si="155"/>
        <v>0.80625000000000002</v>
      </c>
      <c r="Z105" s="9">
        <f t="shared" si="156"/>
        <v>0.80208333333333337</v>
      </c>
      <c r="AA105" s="9">
        <f t="shared" si="157"/>
        <v>0.80625000000000002</v>
      </c>
      <c r="AB105" s="9">
        <f t="shared" si="158"/>
        <v>0.8208333333333333</v>
      </c>
      <c r="AC105" s="9">
        <f t="shared" si="159"/>
        <v>0.82291666666666663</v>
      </c>
      <c r="AD105" s="9">
        <f t="shared" si="160"/>
        <v>0.79166666666666663</v>
      </c>
      <c r="AE105" s="9" t="str">
        <f t="shared" si="161"/>
        <v/>
      </c>
      <c r="AF105" s="7">
        <f t="shared" si="107"/>
        <v>0</v>
      </c>
      <c r="AG105" s="10" t="s">
        <v>224</v>
      </c>
      <c r="AH105" s="7">
        <f t="shared" si="108"/>
        <v>0</v>
      </c>
      <c r="AI105" s="11" t="str">
        <f t="shared" si="109"/>
        <v>No</v>
      </c>
    </row>
    <row r="106" spans="1:85" ht="16" customHeight="1" x14ac:dyDescent="0.2">
      <c r="A106" s="3" t="s">
        <v>113</v>
      </c>
      <c r="B106" s="4" t="s">
        <v>211</v>
      </c>
      <c r="C106" s="3">
        <v>37</v>
      </c>
      <c r="D106" s="3">
        <v>37</v>
      </c>
      <c r="E106" s="3">
        <f t="shared" si="135"/>
        <v>32.799999999999997</v>
      </c>
      <c r="F106" s="3">
        <v>39</v>
      </c>
      <c r="G106" s="3">
        <v>39</v>
      </c>
      <c r="H106" s="3">
        <v>32</v>
      </c>
      <c r="I106" s="3">
        <v>32</v>
      </c>
      <c r="J106" s="3">
        <v>22</v>
      </c>
      <c r="K106" s="3">
        <v>22</v>
      </c>
      <c r="L106" s="3">
        <v>17</v>
      </c>
      <c r="M106" s="3">
        <v>19</v>
      </c>
      <c r="N106" s="3">
        <v>23</v>
      </c>
      <c r="O106" s="3">
        <v>22</v>
      </c>
      <c r="P106" s="3">
        <v>25</v>
      </c>
      <c r="Q106" s="3"/>
      <c r="S106" s="8">
        <f t="shared" si="162"/>
        <v>0.71744471744471749</v>
      </c>
      <c r="T106" s="9">
        <f t="shared" si="150"/>
        <v>1.0540540540540539</v>
      </c>
      <c r="U106" s="9">
        <f t="shared" si="151"/>
        <v>1.0540540540540539</v>
      </c>
      <c r="V106" s="9">
        <f t="shared" si="152"/>
        <v>0.86486486486486491</v>
      </c>
      <c r="W106" s="9">
        <f t="shared" si="153"/>
        <v>0.86486486486486491</v>
      </c>
      <c r="X106" s="9">
        <f t="shared" si="154"/>
        <v>0.59459459459459463</v>
      </c>
      <c r="Y106" s="9">
        <f t="shared" si="155"/>
        <v>0.59459459459459463</v>
      </c>
      <c r="Z106" s="9">
        <f t="shared" si="156"/>
        <v>0.45945945945945948</v>
      </c>
      <c r="AA106" s="9">
        <f t="shared" si="157"/>
        <v>0.51351351351351349</v>
      </c>
      <c r="AB106" s="9">
        <f t="shared" si="158"/>
        <v>0.6216216216216216</v>
      </c>
      <c r="AC106" s="9">
        <f t="shared" si="159"/>
        <v>0.59459459459459463</v>
      </c>
      <c r="AD106" s="9">
        <f t="shared" si="160"/>
        <v>0.67567567567567566</v>
      </c>
      <c r="AE106" s="9" t="str">
        <f t="shared" si="161"/>
        <v/>
      </c>
      <c r="AF106" s="7">
        <f t="shared" si="107"/>
        <v>2</v>
      </c>
      <c r="AG106" s="10" t="s">
        <v>223</v>
      </c>
      <c r="AH106" s="7">
        <f t="shared" si="108"/>
        <v>2</v>
      </c>
      <c r="AI106" s="11" t="str">
        <f t="shared" si="109"/>
        <v>Yes</v>
      </c>
    </row>
    <row r="107" spans="1:85" ht="16" customHeight="1" x14ac:dyDescent="0.2">
      <c r="A107" s="3" t="s">
        <v>114</v>
      </c>
      <c r="B107" s="4" t="s">
        <v>212</v>
      </c>
      <c r="C107" s="3">
        <v>40</v>
      </c>
      <c r="D107" s="3">
        <v>40</v>
      </c>
      <c r="E107" s="3">
        <f t="shared" si="135"/>
        <v>19.2</v>
      </c>
      <c r="F107" s="3">
        <v>26</v>
      </c>
      <c r="G107" s="3">
        <v>19</v>
      </c>
      <c r="H107" s="3">
        <v>18</v>
      </c>
      <c r="I107" s="3">
        <v>16</v>
      </c>
      <c r="J107" s="3">
        <v>17</v>
      </c>
      <c r="K107" s="3">
        <v>16</v>
      </c>
      <c r="L107" s="3">
        <v>18</v>
      </c>
      <c r="M107" s="3">
        <v>16</v>
      </c>
      <c r="N107" s="3">
        <v>17</v>
      </c>
      <c r="O107" s="3">
        <v>17</v>
      </c>
      <c r="P107" s="3">
        <v>19</v>
      </c>
      <c r="Q107" s="3"/>
      <c r="S107" s="8">
        <f t="shared" si="162"/>
        <v>0.45227272727272722</v>
      </c>
      <c r="T107" s="9">
        <f t="shared" si="150"/>
        <v>0.65</v>
      </c>
      <c r="U107" s="9">
        <f t="shared" si="151"/>
        <v>0.47499999999999998</v>
      </c>
      <c r="V107" s="9">
        <f t="shared" si="152"/>
        <v>0.45</v>
      </c>
      <c r="W107" s="9">
        <f t="shared" si="153"/>
        <v>0.4</v>
      </c>
      <c r="X107" s="9">
        <f t="shared" si="154"/>
        <v>0.42499999999999999</v>
      </c>
      <c r="Y107" s="9">
        <f t="shared" si="155"/>
        <v>0.4</v>
      </c>
      <c r="Z107" s="9">
        <f t="shared" si="156"/>
        <v>0.45</v>
      </c>
      <c r="AA107" s="9">
        <f t="shared" si="157"/>
        <v>0.4</v>
      </c>
      <c r="AB107" s="9">
        <f t="shared" si="158"/>
        <v>0.42499999999999999</v>
      </c>
      <c r="AC107" s="9">
        <f t="shared" si="159"/>
        <v>0.42499999999999999</v>
      </c>
      <c r="AD107" s="9">
        <f t="shared" si="160"/>
        <v>0.47499999999999998</v>
      </c>
      <c r="AE107" s="9" t="str">
        <f t="shared" si="161"/>
        <v/>
      </c>
      <c r="AF107" s="7">
        <f t="shared" si="107"/>
        <v>0</v>
      </c>
      <c r="AG107" s="10" t="s">
        <v>223</v>
      </c>
      <c r="AH107" s="7">
        <f t="shared" si="108"/>
        <v>0</v>
      </c>
      <c r="AI107" s="11" t="str">
        <f t="shared" si="109"/>
        <v>No</v>
      </c>
    </row>
    <row r="108" spans="1:85" ht="16" customHeight="1" x14ac:dyDescent="0.2">
      <c r="A108" s="3" t="s">
        <v>115</v>
      </c>
      <c r="B108" s="4" t="s">
        <v>213</v>
      </c>
      <c r="C108" s="3">
        <v>106</v>
      </c>
      <c r="D108" s="3">
        <v>106</v>
      </c>
      <c r="E108" s="3">
        <f t="shared" si="135"/>
        <v>71.400000000000006</v>
      </c>
      <c r="F108" s="3">
        <v>83</v>
      </c>
      <c r="G108" s="3">
        <v>83</v>
      </c>
      <c r="H108" s="3">
        <v>73</v>
      </c>
      <c r="I108" s="3">
        <v>60</v>
      </c>
      <c r="J108" s="3">
        <v>58</v>
      </c>
      <c r="K108" s="3">
        <v>55</v>
      </c>
      <c r="L108" s="3">
        <v>52</v>
      </c>
      <c r="M108" s="3">
        <v>65</v>
      </c>
      <c r="N108" s="3">
        <v>65</v>
      </c>
      <c r="O108" s="3">
        <v>67</v>
      </c>
      <c r="P108" s="3">
        <v>74</v>
      </c>
      <c r="Q108" s="3">
        <v>67</v>
      </c>
      <c r="S108" s="8">
        <f t="shared" si="162"/>
        <v>0.63050314465408797</v>
      </c>
      <c r="T108" s="9">
        <f t="shared" si="150"/>
        <v>0.78301886792452835</v>
      </c>
      <c r="U108" s="9">
        <f t="shared" si="151"/>
        <v>0.78301886792452835</v>
      </c>
      <c r="V108" s="9">
        <f t="shared" si="152"/>
        <v>0.68867924528301883</v>
      </c>
      <c r="W108" s="9">
        <f t="shared" si="153"/>
        <v>0.56603773584905659</v>
      </c>
      <c r="X108" s="9">
        <f t="shared" si="154"/>
        <v>0.54716981132075471</v>
      </c>
      <c r="Y108" s="9">
        <f t="shared" si="155"/>
        <v>0.51886792452830188</v>
      </c>
      <c r="Z108" s="9">
        <f t="shared" si="156"/>
        <v>0.49056603773584906</v>
      </c>
      <c r="AA108" s="9">
        <f t="shared" si="157"/>
        <v>0.6132075471698113</v>
      </c>
      <c r="AB108" s="9">
        <f t="shared" si="158"/>
        <v>0.6132075471698113</v>
      </c>
      <c r="AC108" s="9">
        <f t="shared" si="159"/>
        <v>0.63207547169811318</v>
      </c>
      <c r="AD108" s="9">
        <f t="shared" si="160"/>
        <v>0.69811320754716977</v>
      </c>
      <c r="AE108" s="9">
        <f t="shared" si="161"/>
        <v>0.63207547169811318</v>
      </c>
      <c r="AF108" s="7">
        <f t="shared" si="107"/>
        <v>0</v>
      </c>
      <c r="AG108" s="10" t="s">
        <v>224</v>
      </c>
      <c r="AH108" s="7">
        <f t="shared" si="108"/>
        <v>0</v>
      </c>
      <c r="AI108" s="11" t="str">
        <f t="shared" si="109"/>
        <v>No</v>
      </c>
    </row>
    <row r="109" spans="1:85" ht="16" customHeight="1" x14ac:dyDescent="0.2">
      <c r="A109" s="3" t="s">
        <v>116</v>
      </c>
      <c r="B109" s="4" t="s">
        <v>140</v>
      </c>
      <c r="C109" s="3">
        <v>200</v>
      </c>
      <c r="D109" s="3">
        <v>200</v>
      </c>
      <c r="E109" s="3">
        <f t="shared" si="135"/>
        <v>184.6</v>
      </c>
      <c r="F109" s="3">
        <v>201</v>
      </c>
      <c r="G109" s="3">
        <v>198</v>
      </c>
      <c r="H109" s="3">
        <v>181</v>
      </c>
      <c r="I109" s="3">
        <v>167</v>
      </c>
      <c r="J109" s="3">
        <v>176</v>
      </c>
      <c r="K109" s="3">
        <v>164</v>
      </c>
      <c r="L109" s="3">
        <v>160</v>
      </c>
      <c r="M109" s="3">
        <v>155</v>
      </c>
      <c r="N109" s="3">
        <v>160</v>
      </c>
      <c r="O109" s="3">
        <v>175</v>
      </c>
      <c r="P109" s="3">
        <v>151</v>
      </c>
      <c r="Q109" s="3">
        <v>140</v>
      </c>
      <c r="S109" s="8">
        <f t="shared" si="162"/>
        <v>0.84500000000000008</v>
      </c>
      <c r="T109" s="9">
        <f t="shared" si="150"/>
        <v>1.0049999999999999</v>
      </c>
      <c r="U109" s="9">
        <f t="shared" si="151"/>
        <v>0.99</v>
      </c>
      <c r="V109" s="9">
        <f t="shared" si="152"/>
        <v>0.90500000000000003</v>
      </c>
      <c r="W109" s="9">
        <f t="shared" si="153"/>
        <v>0.83499999999999996</v>
      </c>
      <c r="X109" s="9">
        <f t="shared" si="154"/>
        <v>0.88</v>
      </c>
      <c r="Y109" s="9">
        <f t="shared" si="155"/>
        <v>0.82</v>
      </c>
      <c r="Z109" s="9">
        <f t="shared" si="156"/>
        <v>0.8</v>
      </c>
      <c r="AA109" s="9">
        <f t="shared" si="157"/>
        <v>0.77500000000000002</v>
      </c>
      <c r="AB109" s="9">
        <f t="shared" si="158"/>
        <v>0.8</v>
      </c>
      <c r="AC109" s="9">
        <f t="shared" si="159"/>
        <v>0.875</v>
      </c>
      <c r="AD109" s="9">
        <f t="shared" si="160"/>
        <v>0.755</v>
      </c>
      <c r="AE109" s="9">
        <f t="shared" si="161"/>
        <v>0.7</v>
      </c>
      <c r="AF109" s="7">
        <f t="shared" si="107"/>
        <v>1</v>
      </c>
      <c r="AG109" s="10" t="s">
        <v>223</v>
      </c>
      <c r="AH109" s="7">
        <f t="shared" si="108"/>
        <v>3</v>
      </c>
      <c r="AI109" s="11" t="str">
        <f t="shared" si="109"/>
        <v>Yes</v>
      </c>
    </row>
    <row r="110" spans="1:85" s="1" customFormat="1" ht="16" customHeight="1" x14ac:dyDescent="0.2">
      <c r="A110" s="5" t="s">
        <v>117</v>
      </c>
      <c r="B110" s="6" t="s">
        <v>214</v>
      </c>
      <c r="C110" s="3">
        <v>264</v>
      </c>
      <c r="D110" s="5">
        <v>264</v>
      </c>
      <c r="E110" s="3">
        <f t="shared" si="135"/>
        <v>174.4</v>
      </c>
      <c r="F110" s="5">
        <v>229</v>
      </c>
      <c r="G110" s="5">
        <v>235</v>
      </c>
      <c r="H110" s="5">
        <v>179</v>
      </c>
      <c r="I110" s="5">
        <v>117</v>
      </c>
      <c r="J110" s="5">
        <v>112</v>
      </c>
      <c r="K110" s="5">
        <v>120</v>
      </c>
      <c r="L110" s="5">
        <v>130</v>
      </c>
      <c r="M110" s="5">
        <v>130</v>
      </c>
      <c r="N110" s="5">
        <v>144</v>
      </c>
      <c r="O110" s="5">
        <v>152</v>
      </c>
      <c r="P110" s="5">
        <v>171</v>
      </c>
      <c r="Q110" s="5">
        <v>151</v>
      </c>
      <c r="S110" s="8">
        <f t="shared" si="162"/>
        <v>0.59027777777777779</v>
      </c>
      <c r="T110" s="9">
        <f t="shared" si="150"/>
        <v>0.86742424242424243</v>
      </c>
      <c r="U110" s="9">
        <f t="shared" si="151"/>
        <v>0.89015151515151514</v>
      </c>
      <c r="V110" s="9">
        <f t="shared" si="152"/>
        <v>0.67803030303030298</v>
      </c>
      <c r="W110" s="9">
        <f t="shared" si="153"/>
        <v>0.44318181818181818</v>
      </c>
      <c r="X110" s="9">
        <f t="shared" si="154"/>
        <v>0.42424242424242425</v>
      </c>
      <c r="Y110" s="9">
        <f t="shared" si="155"/>
        <v>0.45454545454545453</v>
      </c>
      <c r="Z110" s="9">
        <f t="shared" si="156"/>
        <v>0.49242424242424243</v>
      </c>
      <c r="AA110" s="9">
        <f t="shared" si="157"/>
        <v>0.49242424242424243</v>
      </c>
      <c r="AB110" s="9">
        <f t="shared" si="158"/>
        <v>0.54545454545454541</v>
      </c>
      <c r="AC110" s="9">
        <f t="shared" si="159"/>
        <v>0.5757575757575758</v>
      </c>
      <c r="AD110" s="9">
        <f t="shared" si="160"/>
        <v>0.64772727272727271</v>
      </c>
      <c r="AE110" s="9">
        <f t="shared" si="161"/>
        <v>0.57196969696969702</v>
      </c>
      <c r="AF110" s="7">
        <f t="shared" si="107"/>
        <v>0</v>
      </c>
      <c r="AG110" s="10" t="s">
        <v>224</v>
      </c>
      <c r="AH110" s="7">
        <f t="shared" si="108"/>
        <v>0</v>
      </c>
      <c r="AI110" s="11" t="str">
        <f t="shared" si="109"/>
        <v>No</v>
      </c>
      <c r="AK110"/>
      <c r="AL110"/>
      <c r="AM110"/>
      <c r="AN110"/>
      <c r="AO110"/>
      <c r="AP110"/>
      <c r="AQ110"/>
      <c r="AR110"/>
      <c r="AS110"/>
      <c r="AT110"/>
      <c r="AU110"/>
      <c r="AV110"/>
      <c r="AW110"/>
      <c r="AX110"/>
      <c r="AY110"/>
      <c r="BA110"/>
      <c r="BB110"/>
      <c r="BC110"/>
      <c r="BD110"/>
      <c r="BE110"/>
      <c r="BF110"/>
      <c r="BG110"/>
      <c r="BH110"/>
      <c r="BI110"/>
      <c r="BJ110"/>
      <c r="BK110"/>
      <c r="BL110"/>
      <c r="BM110"/>
      <c r="BN110"/>
      <c r="BP110"/>
      <c r="BQ110"/>
      <c r="BR110" s="13"/>
      <c r="BS110" s="13"/>
      <c r="BT110" s="13"/>
      <c r="BU110" s="13"/>
      <c r="BV110" s="13"/>
      <c r="BW110" s="13"/>
      <c r="BX110" s="13"/>
      <c r="BY110" s="13"/>
      <c r="BZ110" s="13"/>
      <c r="CA110" s="13"/>
      <c r="CB110" s="13"/>
      <c r="CC110" s="13"/>
      <c r="CD110"/>
      <c r="CE110"/>
      <c r="CF110"/>
      <c r="CG110"/>
    </row>
    <row r="111" spans="1:85" ht="16" customHeight="1" x14ac:dyDescent="0.2">
      <c r="A111" s="3" t="s">
        <v>118</v>
      </c>
      <c r="B111" s="4" t="s">
        <v>215</v>
      </c>
      <c r="C111" s="3">
        <v>295</v>
      </c>
      <c r="D111" s="3">
        <v>295</v>
      </c>
      <c r="E111" s="3">
        <f t="shared" si="135"/>
        <v>194.8</v>
      </c>
      <c r="F111" s="3">
        <v>237</v>
      </c>
      <c r="G111" s="3">
        <v>248</v>
      </c>
      <c r="H111" s="3">
        <v>216</v>
      </c>
      <c r="I111" s="3">
        <v>144</v>
      </c>
      <c r="J111" s="3">
        <v>129</v>
      </c>
      <c r="K111" s="3">
        <v>109</v>
      </c>
      <c r="L111" s="3">
        <v>110</v>
      </c>
      <c r="M111" s="3">
        <v>114</v>
      </c>
      <c r="N111" s="3">
        <v>127</v>
      </c>
      <c r="O111" s="3">
        <v>134</v>
      </c>
      <c r="P111" s="3">
        <v>136</v>
      </c>
      <c r="Q111" s="3"/>
      <c r="S111" s="8">
        <f t="shared" si="162"/>
        <v>0.52511556240369806</v>
      </c>
      <c r="T111" s="9">
        <f t="shared" si="150"/>
        <v>0.80338983050847457</v>
      </c>
      <c r="U111" s="9">
        <f t="shared" si="151"/>
        <v>0.84067796610169487</v>
      </c>
      <c r="V111" s="9">
        <f t="shared" si="152"/>
        <v>0.73220338983050848</v>
      </c>
      <c r="W111" s="9">
        <f t="shared" si="153"/>
        <v>0.488135593220339</v>
      </c>
      <c r="X111" s="9">
        <f t="shared" si="154"/>
        <v>0.43728813559322033</v>
      </c>
      <c r="Y111" s="9">
        <f t="shared" si="155"/>
        <v>0.36949152542372882</v>
      </c>
      <c r="Z111" s="9">
        <f t="shared" si="156"/>
        <v>0.3728813559322034</v>
      </c>
      <c r="AA111" s="9">
        <f t="shared" si="157"/>
        <v>0.38644067796610171</v>
      </c>
      <c r="AB111" s="9">
        <f t="shared" si="158"/>
        <v>0.43050847457627117</v>
      </c>
      <c r="AC111" s="9">
        <f t="shared" si="159"/>
        <v>0.45423728813559322</v>
      </c>
      <c r="AD111" s="9">
        <f t="shared" si="160"/>
        <v>0.46101694915254238</v>
      </c>
      <c r="AE111" s="9" t="str">
        <f t="shared" si="161"/>
        <v/>
      </c>
      <c r="AF111" s="7">
        <f t="shared" si="107"/>
        <v>0</v>
      </c>
      <c r="AG111" s="10" t="s">
        <v>224</v>
      </c>
      <c r="AH111" s="7">
        <f t="shared" si="108"/>
        <v>0</v>
      </c>
      <c r="AI111" s="11" t="str">
        <f t="shared" si="109"/>
        <v>No</v>
      </c>
    </row>
    <row r="112" spans="1:85" ht="16" customHeight="1" x14ac:dyDescent="0.2">
      <c r="A112" s="3" t="s">
        <v>119</v>
      </c>
      <c r="B112" s="4" t="s">
        <v>216</v>
      </c>
      <c r="C112" s="3">
        <v>101</v>
      </c>
      <c r="D112" s="3">
        <v>101</v>
      </c>
      <c r="E112" s="3">
        <f t="shared" si="135"/>
        <v>100.8</v>
      </c>
      <c r="F112" s="3">
        <v>91</v>
      </c>
      <c r="G112" s="3">
        <v>101</v>
      </c>
      <c r="H112" s="3">
        <v>166</v>
      </c>
      <c r="I112" s="3">
        <v>76</v>
      </c>
      <c r="J112" s="3">
        <v>70</v>
      </c>
      <c r="K112" s="3">
        <v>68</v>
      </c>
      <c r="L112" s="3">
        <v>75</v>
      </c>
      <c r="M112" s="3">
        <v>88</v>
      </c>
      <c r="N112" s="3">
        <v>88</v>
      </c>
      <c r="O112" s="3">
        <v>86</v>
      </c>
      <c r="P112" s="3">
        <v>92</v>
      </c>
      <c r="Q112" s="3">
        <v>102</v>
      </c>
      <c r="S112" s="8">
        <f t="shared" si="162"/>
        <v>0.91006600660066006</v>
      </c>
      <c r="T112" s="9">
        <f t="shared" si="150"/>
        <v>0.90099009900990101</v>
      </c>
      <c r="U112" s="9">
        <f t="shared" si="151"/>
        <v>1</v>
      </c>
      <c r="V112" s="9">
        <f t="shared" si="152"/>
        <v>1.6435643564356435</v>
      </c>
      <c r="W112" s="9">
        <f t="shared" si="153"/>
        <v>0.75247524752475248</v>
      </c>
      <c r="X112" s="9">
        <f t="shared" si="154"/>
        <v>0.69306930693069302</v>
      </c>
      <c r="Y112" s="9">
        <f t="shared" si="155"/>
        <v>0.67326732673267331</v>
      </c>
      <c r="Z112" s="9">
        <f t="shared" si="156"/>
        <v>0.74257425742574257</v>
      </c>
      <c r="AA112" s="9">
        <f t="shared" si="157"/>
        <v>0.87128712871287128</v>
      </c>
      <c r="AB112" s="9">
        <f t="shared" si="158"/>
        <v>0.87128712871287128</v>
      </c>
      <c r="AC112" s="9">
        <f t="shared" si="159"/>
        <v>0.85148514851485146</v>
      </c>
      <c r="AD112" s="9">
        <f t="shared" si="160"/>
        <v>0.91089108910891092</v>
      </c>
      <c r="AE112" s="9">
        <f t="shared" si="161"/>
        <v>1.0099009900990099</v>
      </c>
      <c r="AF112" s="7">
        <f t="shared" si="107"/>
        <v>2</v>
      </c>
      <c r="AG112" s="10" t="s">
        <v>223</v>
      </c>
      <c r="AH112" s="7">
        <f t="shared" si="108"/>
        <v>5</v>
      </c>
      <c r="AI112" s="11" t="str">
        <f t="shared" si="109"/>
        <v>Yes</v>
      </c>
    </row>
    <row r="113" spans="1:81" ht="16" customHeight="1" x14ac:dyDescent="0.2">
      <c r="A113" s="3" t="s">
        <v>120</v>
      </c>
      <c r="B113" s="4" t="s">
        <v>217</v>
      </c>
      <c r="C113" s="3">
        <v>43</v>
      </c>
      <c r="D113" s="3">
        <v>43</v>
      </c>
      <c r="E113" s="3">
        <f t="shared" si="135"/>
        <v>43.6</v>
      </c>
      <c r="F113" s="3">
        <v>89</v>
      </c>
      <c r="G113" s="3">
        <v>36</v>
      </c>
      <c r="H113" s="3">
        <v>40</v>
      </c>
      <c r="I113" s="3">
        <v>28</v>
      </c>
      <c r="J113" s="3">
        <v>25</v>
      </c>
      <c r="K113" s="3">
        <v>22</v>
      </c>
      <c r="L113" s="3">
        <v>15</v>
      </c>
      <c r="M113" s="3">
        <v>18</v>
      </c>
      <c r="N113" s="3">
        <v>22</v>
      </c>
      <c r="O113" s="3">
        <v>22</v>
      </c>
      <c r="P113" s="3">
        <v>24</v>
      </c>
      <c r="Q113" s="3">
        <v>25</v>
      </c>
      <c r="S113" s="8">
        <f t="shared" si="162"/>
        <v>0.70930232558139528</v>
      </c>
      <c r="T113" s="9">
        <f t="shared" si="150"/>
        <v>2.0697674418604652</v>
      </c>
      <c r="U113" s="9">
        <f t="shared" si="151"/>
        <v>0.83720930232558144</v>
      </c>
      <c r="V113" s="9">
        <f t="shared" si="152"/>
        <v>0.93023255813953487</v>
      </c>
      <c r="W113" s="9">
        <f t="shared" si="153"/>
        <v>0.65116279069767447</v>
      </c>
      <c r="X113" s="9">
        <f t="shared" si="154"/>
        <v>0.58139534883720934</v>
      </c>
      <c r="Y113" s="9">
        <f t="shared" si="155"/>
        <v>0.51162790697674421</v>
      </c>
      <c r="Z113" s="9">
        <f t="shared" si="156"/>
        <v>0.34883720930232559</v>
      </c>
      <c r="AA113" s="9">
        <f t="shared" si="157"/>
        <v>0.41860465116279072</v>
      </c>
      <c r="AB113" s="9">
        <f t="shared" si="158"/>
        <v>0.51162790697674421</v>
      </c>
      <c r="AC113" s="9">
        <f t="shared" si="159"/>
        <v>0.51162790697674421</v>
      </c>
      <c r="AD113" s="9">
        <f t="shared" si="160"/>
        <v>0.55813953488372092</v>
      </c>
      <c r="AE113" s="9">
        <f t="shared" si="161"/>
        <v>0.58139534883720934</v>
      </c>
      <c r="AF113" s="3"/>
      <c r="AG113" s="10" t="s">
        <v>223</v>
      </c>
      <c r="AH113" s="7">
        <f t="shared" si="108"/>
        <v>2</v>
      </c>
      <c r="AI113" s="11" t="str">
        <f t="shared" si="109"/>
        <v>Yes</v>
      </c>
      <c r="AK113" s="1"/>
      <c r="AL113" s="1"/>
      <c r="AM113" s="1"/>
      <c r="AN113" s="1"/>
      <c r="AO113" s="1"/>
      <c r="AP113" s="1"/>
      <c r="AQ113" s="1"/>
      <c r="AR113" s="1"/>
      <c r="AS113" s="1"/>
      <c r="AT113" s="1"/>
      <c r="AU113" s="1"/>
      <c r="AV113" s="1"/>
      <c r="AW113" s="1"/>
      <c r="AX113" s="1"/>
      <c r="AY113" s="1"/>
      <c r="BA113" s="1"/>
      <c r="BB113" s="1"/>
      <c r="BC113" s="1"/>
      <c r="BD113" s="1"/>
      <c r="BE113" s="1"/>
      <c r="BF113" s="1"/>
      <c r="BG113" s="1"/>
      <c r="BH113" s="1"/>
      <c r="BI113" s="1"/>
      <c r="BJ113" s="1"/>
      <c r="BK113" s="1"/>
      <c r="BL113" s="1"/>
      <c r="BM113" s="1"/>
      <c r="BN113" s="1"/>
      <c r="BP113" s="1"/>
      <c r="BQ113" s="1"/>
      <c r="BR113" s="14"/>
      <c r="BS113" s="14"/>
      <c r="BT113" s="14"/>
      <c r="BU113" s="14"/>
      <c r="BV113" s="14"/>
      <c r="BW113" s="14"/>
      <c r="BX113" s="14"/>
      <c r="BY113" s="14"/>
      <c r="BZ113" s="14"/>
      <c r="CA113" s="14"/>
      <c r="CB113" s="14"/>
      <c r="CC113" s="14"/>
    </row>
    <row r="114" spans="1:81" x14ac:dyDescent="0.2">
      <c r="A114" s="15" t="s">
        <v>252</v>
      </c>
      <c r="B114" s="16" t="s">
        <v>232</v>
      </c>
      <c r="C114" s="16"/>
      <c r="D114" s="16">
        <f>SUM(D3:D113)</f>
        <v>26954</v>
      </c>
      <c r="E114" s="3">
        <f>AVERAGEIF(F114:P114,"&lt;&gt;")</f>
        <v>17023.454545454544</v>
      </c>
      <c r="F114" s="16">
        <f>SUM(F3:F113)</f>
        <v>20861</v>
      </c>
      <c r="G114" s="16">
        <f>SUM(G3:G113)</f>
        <v>20964</v>
      </c>
      <c r="H114" s="16">
        <f>SUM(H3:H113)</f>
        <v>19318</v>
      </c>
      <c r="I114" s="16">
        <f>SUM(I3:I113)</f>
        <v>15215</v>
      </c>
      <c r="J114" s="16">
        <f>SUM(J3:J113)</f>
        <v>15170</v>
      </c>
      <c r="K114" s="16">
        <f t="shared" ref="K114:Q114" si="163">SUM(K3:K113)</f>
        <v>15065</v>
      </c>
      <c r="L114" s="16">
        <f t="shared" si="163"/>
        <v>14752</v>
      </c>
      <c r="M114" s="16">
        <f t="shared" si="163"/>
        <v>15535</v>
      </c>
      <c r="N114" s="16">
        <f t="shared" si="163"/>
        <v>16300</v>
      </c>
      <c r="O114" s="16">
        <f t="shared" si="163"/>
        <v>17126</v>
      </c>
      <c r="P114" s="16">
        <f t="shared" si="163"/>
        <v>16952</v>
      </c>
      <c r="Q114" s="16">
        <f t="shared" si="163"/>
        <v>7050</v>
      </c>
      <c r="S114" s="8">
        <f>AVERAGE(T114:AE114)</f>
        <v>0.60073953154757487</v>
      </c>
      <c r="T114" s="9">
        <f t="shared" si="150"/>
        <v>0.77394820805817321</v>
      </c>
      <c r="U114" s="9">
        <f t="shared" si="151"/>
        <v>0.77776953327891962</v>
      </c>
      <c r="V114" s="9">
        <f t="shared" si="152"/>
        <v>0.71670253023669961</v>
      </c>
      <c r="W114" s="9">
        <f t="shared" si="153"/>
        <v>0.56448022556948874</v>
      </c>
      <c r="X114" s="9">
        <f t="shared" si="154"/>
        <v>0.56281071455071607</v>
      </c>
      <c r="Y114" s="9">
        <f t="shared" si="155"/>
        <v>0.55891518884024638</v>
      </c>
      <c r="Z114" s="9">
        <f t="shared" si="156"/>
        <v>0.54730281219856047</v>
      </c>
      <c r="AA114" s="9">
        <f t="shared" si="157"/>
        <v>0.57635230392520587</v>
      </c>
      <c r="AB114" s="9">
        <f t="shared" si="158"/>
        <v>0.60473399124434224</v>
      </c>
      <c r="AC114" s="9">
        <f t="shared" si="159"/>
        <v>0.63537879350003712</v>
      </c>
      <c r="AD114" s="9">
        <f t="shared" si="160"/>
        <v>0.62892335089411588</v>
      </c>
      <c r="AE114" s="9">
        <f t="shared" si="161"/>
        <v>0.26155672627439341</v>
      </c>
      <c r="AF114" t="s">
        <v>236</v>
      </c>
      <c r="AG114" s="25">
        <f>COUNTIF(AG3:AG113,"Yes")</f>
        <v>44</v>
      </c>
      <c r="AH114" s="2" t="s">
        <v>235</v>
      </c>
      <c r="AI114">
        <f>COUNTIF(AI3:AI113,"Yes")</f>
        <v>54</v>
      </c>
    </row>
    <row r="115" spans="1:81" x14ac:dyDescent="0.2">
      <c r="A115" s="23" t="s">
        <v>251</v>
      </c>
      <c r="B115" s="24" t="s">
        <v>232</v>
      </c>
      <c r="C115" s="29"/>
      <c r="E115" s="3">
        <f>AVERAGEIF(F115:P115,"&lt;&gt;")</f>
        <v>26490.454545454544</v>
      </c>
      <c r="F115">
        <f t="shared" ref="F115:K115" si="164">SUMIF(F3:F113,"&lt;&gt;",$D$3:$D$113)</f>
        <v>26530</v>
      </c>
      <c r="G115">
        <f t="shared" si="164"/>
        <v>26530</v>
      </c>
      <c r="H115">
        <f t="shared" si="164"/>
        <v>26530</v>
      </c>
      <c r="I115">
        <f t="shared" si="164"/>
        <v>26530</v>
      </c>
      <c r="J115">
        <f t="shared" si="164"/>
        <v>26530</v>
      </c>
      <c r="K115">
        <f t="shared" si="164"/>
        <v>26530</v>
      </c>
      <c r="L115">
        <f t="shared" ref="L115:P115" si="165">SUMIF(L3:L113,"&lt;&gt;",$D$3:$D$113)</f>
        <v>26530</v>
      </c>
      <c r="M115">
        <f t="shared" si="165"/>
        <v>26530</v>
      </c>
      <c r="N115">
        <f t="shared" si="165"/>
        <v>26436</v>
      </c>
      <c r="O115">
        <f t="shared" si="165"/>
        <v>26443</v>
      </c>
      <c r="P115">
        <f t="shared" si="165"/>
        <v>26276</v>
      </c>
      <c r="S115" s="22">
        <f>E114/E115</f>
        <v>0.64262598877811905</v>
      </c>
      <c r="T115" s="21">
        <f>F114/F115</f>
        <v>0.78631737655484357</v>
      </c>
      <c r="U115" s="21">
        <f>G114/G115</f>
        <v>0.79019977384093476</v>
      </c>
      <c r="V115" s="21">
        <f t="shared" ref="V115:AE115" si="166">H114/H115</f>
        <v>0.72815680361854507</v>
      </c>
      <c r="W115" s="21">
        <f t="shared" si="166"/>
        <v>0.57350169619298907</v>
      </c>
      <c r="X115" s="21">
        <f>J114/J115</f>
        <v>0.5718055032039201</v>
      </c>
      <c r="Y115" s="21">
        <f>K114/K115</f>
        <v>0.56784771956275915</v>
      </c>
      <c r="Z115" s="21">
        <f t="shared" si="166"/>
        <v>0.55604975499434606</v>
      </c>
      <c r="AA115" s="21">
        <f t="shared" si="166"/>
        <v>0.58556351300414622</v>
      </c>
      <c r="AB115" s="21">
        <f t="shared" si="166"/>
        <v>0.61658344681494937</v>
      </c>
      <c r="AC115" s="21">
        <f t="shared" si="166"/>
        <v>0.64765722497447342</v>
      </c>
      <c r="AD115" s="21">
        <f t="shared" si="166"/>
        <v>0.64515146902115994</v>
      </c>
      <c r="AE115" s="21" t="e">
        <f t="shared" si="166"/>
        <v>#DIV/0!</v>
      </c>
      <c r="AF115" s="25" t="s">
        <v>237</v>
      </c>
      <c r="AG115" s="25">
        <f>COUNTIF(S3:S113,"&gt;1")</f>
        <v>9</v>
      </c>
      <c r="AH115" t="s">
        <v>238</v>
      </c>
      <c r="AI115" s="26">
        <f>COUNTIF(S2:S115,"&gt;.9")</f>
        <v>19</v>
      </c>
    </row>
    <row r="116" spans="1:81" x14ac:dyDescent="0.2">
      <c r="S116" s="22"/>
      <c r="T116" s="20"/>
      <c r="U116" s="21"/>
    </row>
    <row r="118" spans="1:81" x14ac:dyDescent="0.2">
      <c r="G118" s="34"/>
      <c r="AG118" s="30"/>
    </row>
    <row r="119" spans="1:81" x14ac:dyDescent="0.2">
      <c r="G119" s="13"/>
      <c r="I119" s="13"/>
      <c r="K119" s="37"/>
    </row>
    <row r="120" spans="1:81" x14ac:dyDescent="0.2">
      <c r="K120" s="37"/>
    </row>
    <row r="121" spans="1:81" x14ac:dyDescent="0.2">
      <c r="AH121" s="13"/>
    </row>
    <row r="123" spans="1:81" x14ac:dyDescent="0.2">
      <c r="AB123" s="13"/>
    </row>
  </sheetData>
  <mergeCells count="5">
    <mergeCell ref="A1:Q1"/>
    <mergeCell ref="S1:AI1"/>
    <mergeCell ref="AK1:AY1"/>
    <mergeCell ref="BA1:BN1"/>
    <mergeCell ref="BP1:CG1"/>
  </mergeCells>
  <phoneticPr fontId="1" type="noConversion"/>
  <conditionalFormatting sqref="C3:Q4 C5:D113 F5:Q113 E5:E115 AL3:AY96 BC3:BN97">
    <cfRule type="cellIs" dxfId="90" priority="29" operator="equal">
      <formula>0</formula>
    </cfRule>
  </conditionalFormatting>
  <conditionalFormatting sqref="AK2">
    <cfRule type="duplicateValues" dxfId="89" priority="27"/>
  </conditionalFormatting>
  <conditionalFormatting sqref="BA2">
    <cfRule type="duplicateValues" dxfId="88" priority="24"/>
  </conditionalFormatting>
  <conditionalFormatting sqref="AK97">
    <cfRule type="duplicateValues" dxfId="87" priority="20"/>
  </conditionalFormatting>
  <conditionalFormatting sqref="AN97:AY97">
    <cfRule type="cellIs" dxfId="86" priority="19" operator="equal">
      <formula>0</formula>
    </cfRule>
  </conditionalFormatting>
  <conditionalFormatting sqref="AL97:AM97">
    <cfRule type="cellIs" dxfId="85" priority="18" operator="equal">
      <formula>0</formula>
    </cfRule>
  </conditionalFormatting>
  <conditionalFormatting sqref="BP2">
    <cfRule type="duplicateValues" dxfId="84" priority="16"/>
  </conditionalFormatting>
  <conditionalFormatting sqref="BQ3:CC3 CC4:CC97 BQ50:BX97 BY50:CB99 BQ4:CB49">
    <cfRule type="cellIs" dxfId="83" priority="13" operator="greaterThan">
      <formula>1</formula>
    </cfRule>
  </conditionalFormatting>
  <conditionalFormatting sqref="BA97">
    <cfRule type="duplicateValues" dxfId="82" priority="11"/>
  </conditionalFormatting>
  <conditionalFormatting sqref="BQ3:BV48 BQ50:BV96 BQ49:CB49">
    <cfRule type="cellIs" dxfId="81" priority="5" operator="greaterThan">
      <formula>0.9</formula>
    </cfRule>
  </conditionalFormatting>
  <conditionalFormatting sqref="S3:S113">
    <cfRule type="colorScale" priority="82">
      <colorScale>
        <cfvo type="min"/>
        <cfvo type="percentile" val="50"/>
        <cfvo type="max"/>
        <color rgb="FF63BE7B"/>
        <color rgb="FFFFEB84"/>
        <color rgb="FFF8696B"/>
      </colorScale>
    </cfRule>
  </conditionalFormatting>
  <conditionalFormatting sqref="BO3:BO96">
    <cfRule type="duplicateValues" dxfId="80" priority="199"/>
  </conditionalFormatting>
  <conditionalFormatting sqref="BP3:BP97">
    <cfRule type="duplicateValues" dxfId="79" priority="215"/>
  </conditionalFormatting>
  <conditionalFormatting sqref="BA3:BA96">
    <cfRule type="duplicateValues" dxfId="78" priority="218"/>
  </conditionalFormatting>
  <conditionalFormatting sqref="AK3:AK96">
    <cfRule type="duplicateValues" dxfId="77" priority="221"/>
  </conditionalFormatting>
  <conditionalFormatting sqref="BW3:BW48 BX10 BW50:BW96">
    <cfRule type="cellIs" dxfId="76" priority="2" operator="greaterThan">
      <formula>0.9</formula>
    </cfRule>
  </conditionalFormatting>
  <conditionalFormatting sqref="BX3:CB48 BY50:CB99 BX50:BX96">
    <cfRule type="cellIs" dxfId="75" priority="1" operator="greaterThan">
      <formula>0.9</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069F2-E292-AC4F-AAB9-57C2A5FCD131}">
  <dimension ref="A1:CG131"/>
  <sheetViews>
    <sheetView topLeftCell="A77" zoomScale="80" zoomScaleNormal="80" workbookViewId="0">
      <selection activeCell="E115" sqref="E115"/>
    </sheetView>
  </sheetViews>
  <sheetFormatPr baseColWidth="10" defaultColWidth="11" defaultRowHeight="16" x14ac:dyDescent="0.2"/>
  <cols>
    <col min="1" max="1" width="50.5" bestFit="1" customWidth="1"/>
    <col min="2" max="2" width="13.83203125" bestFit="1" customWidth="1"/>
    <col min="3" max="3" width="13.83203125" customWidth="1"/>
    <col min="4" max="4" width="8.5" bestFit="1" customWidth="1"/>
    <col min="5" max="5" width="8.5" customWidth="1"/>
    <col min="6" max="17" width="6.83203125" bestFit="1" customWidth="1"/>
    <col min="19" max="19" width="17.33203125" customWidth="1"/>
    <col min="20" max="31" width="7.83203125" customWidth="1"/>
    <col min="32" max="32" width="18.5" customWidth="1"/>
    <col min="33" max="33" width="14.1640625" customWidth="1"/>
    <col min="34" max="34" width="16.1640625" customWidth="1"/>
    <col min="35" max="35" width="13.1640625" customWidth="1"/>
    <col min="37" max="37" width="12.83203125" bestFit="1" customWidth="1"/>
    <col min="38" max="38" width="13.1640625" bestFit="1" customWidth="1"/>
    <col min="39" max="39" width="12.33203125" bestFit="1" customWidth="1"/>
    <col min="40" max="51" width="6.83203125" bestFit="1" customWidth="1"/>
    <col min="53" max="53" width="12.83203125" bestFit="1" customWidth="1"/>
    <col min="54" max="54" width="14.5" bestFit="1" customWidth="1"/>
    <col min="55" max="66" width="6.83203125" bestFit="1" customWidth="1"/>
    <col min="68" max="68" width="12.83203125" bestFit="1" customWidth="1"/>
    <col min="69" max="69" width="14.5" bestFit="1" customWidth="1"/>
    <col min="70" max="81" width="7.83203125" style="13" bestFit="1" customWidth="1"/>
    <col min="82" max="82" width="18.5" bestFit="1" customWidth="1"/>
    <col min="83" max="83" width="14.1640625" bestFit="1" customWidth="1"/>
    <col min="84" max="84" width="16.1640625" bestFit="1" customWidth="1"/>
    <col min="85" max="85" width="13.1640625" bestFit="1" customWidth="1"/>
  </cols>
  <sheetData>
    <row r="1" spans="1:85" ht="21" x14ac:dyDescent="0.25">
      <c r="A1" s="61" t="s">
        <v>219</v>
      </c>
      <c r="B1" s="61"/>
      <c r="C1" s="61"/>
      <c r="D1" s="61"/>
      <c r="E1" s="61"/>
      <c r="F1" s="61"/>
      <c r="G1" s="61"/>
      <c r="H1" s="61"/>
      <c r="I1" s="61"/>
      <c r="J1" s="61"/>
      <c r="K1" s="61"/>
      <c r="L1" s="61"/>
      <c r="M1" s="61"/>
      <c r="N1" s="61"/>
      <c r="O1" s="61"/>
      <c r="P1" s="61"/>
      <c r="Q1" s="61"/>
      <c r="S1" s="62" t="s">
        <v>220</v>
      </c>
      <c r="T1" s="62"/>
      <c r="U1" s="62"/>
      <c r="V1" s="62"/>
      <c r="W1" s="62"/>
      <c r="X1" s="62"/>
      <c r="Y1" s="62"/>
      <c r="Z1" s="62"/>
      <c r="AA1" s="62"/>
      <c r="AB1" s="62"/>
      <c r="AC1" s="62"/>
      <c r="AD1" s="62"/>
      <c r="AE1" s="62"/>
      <c r="AF1" s="62"/>
      <c r="AG1" s="62"/>
      <c r="AH1" s="62"/>
      <c r="AI1" s="62"/>
      <c r="AK1" s="61" t="s">
        <v>229</v>
      </c>
      <c r="AL1" s="61"/>
      <c r="AM1" s="61"/>
      <c r="AN1" s="61"/>
      <c r="AO1" s="61"/>
      <c r="AP1" s="61"/>
      <c r="AQ1" s="61"/>
      <c r="AR1" s="61"/>
      <c r="AS1" s="61"/>
      <c r="AT1" s="61"/>
      <c r="AU1" s="61"/>
      <c r="AV1" s="61"/>
      <c r="AW1" s="61"/>
      <c r="AX1" s="61"/>
      <c r="AY1" s="61"/>
      <c r="BA1" s="61" t="s">
        <v>230</v>
      </c>
      <c r="BB1" s="61"/>
      <c r="BC1" s="61"/>
      <c r="BD1" s="61"/>
      <c r="BE1" s="61"/>
      <c r="BF1" s="61"/>
      <c r="BG1" s="61"/>
      <c r="BH1" s="61"/>
      <c r="BI1" s="61"/>
      <c r="BJ1" s="61"/>
      <c r="BK1" s="61"/>
      <c r="BL1" s="61"/>
      <c r="BM1" s="61"/>
      <c r="BN1" s="61"/>
      <c r="BP1" s="61" t="s">
        <v>233</v>
      </c>
      <c r="BQ1" s="61"/>
      <c r="BR1" s="61"/>
      <c r="BS1" s="61"/>
      <c r="BT1" s="61"/>
      <c r="BU1" s="61"/>
      <c r="BV1" s="61"/>
      <c r="BW1" s="61"/>
      <c r="BX1" s="61"/>
      <c r="BY1" s="61"/>
      <c r="BZ1" s="61"/>
      <c r="CA1" s="61"/>
      <c r="CB1" s="61"/>
      <c r="CC1" s="61"/>
      <c r="CD1" s="61"/>
      <c r="CE1" s="61"/>
      <c r="CF1" s="61"/>
      <c r="CG1" s="61"/>
    </row>
    <row r="2" spans="1:85" ht="16" customHeight="1" x14ac:dyDescent="0.2">
      <c r="A2" s="3" t="s">
        <v>0</v>
      </c>
      <c r="B2" s="3" t="s">
        <v>122</v>
      </c>
      <c r="C2" s="3" t="s">
        <v>258</v>
      </c>
      <c r="D2" s="3" t="s">
        <v>258</v>
      </c>
      <c r="E2" s="3" t="s">
        <v>234</v>
      </c>
      <c r="F2" s="3" t="s">
        <v>1</v>
      </c>
      <c r="G2" s="3" t="s">
        <v>2</v>
      </c>
      <c r="H2" s="3" t="s">
        <v>3</v>
      </c>
      <c r="I2" s="3" t="s">
        <v>4</v>
      </c>
      <c r="J2" s="3" t="s">
        <v>5</v>
      </c>
      <c r="K2" s="3" t="s">
        <v>6</v>
      </c>
      <c r="L2" s="3" t="s">
        <v>7</v>
      </c>
      <c r="M2" s="3" t="s">
        <v>8</v>
      </c>
      <c r="N2" s="3" t="s">
        <v>9</v>
      </c>
      <c r="O2" s="3" t="s">
        <v>10</v>
      </c>
      <c r="P2" s="3" t="s">
        <v>11</v>
      </c>
      <c r="Q2" s="3" t="s">
        <v>12</v>
      </c>
      <c r="S2" s="3" t="s">
        <v>218</v>
      </c>
      <c r="T2" s="3" t="s">
        <v>1</v>
      </c>
      <c r="U2" s="3" t="s">
        <v>2</v>
      </c>
      <c r="V2" s="3" t="s">
        <v>3</v>
      </c>
      <c r="W2" s="3" t="s">
        <v>4</v>
      </c>
      <c r="X2" s="3" t="s">
        <v>5</v>
      </c>
      <c r="Y2" s="3" t="s">
        <v>6</v>
      </c>
      <c r="Z2" s="3" t="s">
        <v>7</v>
      </c>
      <c r="AA2" s="3" t="s">
        <v>8</v>
      </c>
      <c r="AB2" s="3" t="s">
        <v>9</v>
      </c>
      <c r="AC2" s="3" t="s">
        <v>10</v>
      </c>
      <c r="AD2" s="3" t="s">
        <v>11</v>
      </c>
      <c r="AE2" s="3" t="s">
        <v>12</v>
      </c>
      <c r="AF2" s="7" t="s">
        <v>221</v>
      </c>
      <c r="AG2" s="3" t="s">
        <v>222</v>
      </c>
      <c r="AH2" s="3" t="s">
        <v>225</v>
      </c>
      <c r="AI2" s="3" t="s">
        <v>226</v>
      </c>
      <c r="AK2" s="4" t="s">
        <v>122</v>
      </c>
      <c r="AL2" s="3" t="s">
        <v>227</v>
      </c>
      <c r="AM2" s="3" t="s">
        <v>228</v>
      </c>
      <c r="AN2" s="3" t="s">
        <v>1</v>
      </c>
      <c r="AO2" s="3" t="s">
        <v>2</v>
      </c>
      <c r="AP2" s="3" t="s">
        <v>3</v>
      </c>
      <c r="AQ2" s="3" t="s">
        <v>4</v>
      </c>
      <c r="AR2" s="3" t="s">
        <v>5</v>
      </c>
      <c r="AS2" s="3" t="s">
        <v>6</v>
      </c>
      <c r="AT2" s="3" t="s">
        <v>7</v>
      </c>
      <c r="AU2" s="3" t="s">
        <v>8</v>
      </c>
      <c r="AV2" s="3" t="s">
        <v>9</v>
      </c>
      <c r="AW2" s="3" t="s">
        <v>10</v>
      </c>
      <c r="AX2" s="3" t="s">
        <v>11</v>
      </c>
      <c r="AY2" s="3" t="s">
        <v>12</v>
      </c>
      <c r="BA2" s="4" t="s">
        <v>122</v>
      </c>
      <c r="BB2" s="3" t="s">
        <v>231</v>
      </c>
      <c r="BC2" s="3" t="s">
        <v>1</v>
      </c>
      <c r="BD2" s="3" t="s">
        <v>2</v>
      </c>
      <c r="BE2" s="3" t="s">
        <v>3</v>
      </c>
      <c r="BF2" s="3" t="s">
        <v>4</v>
      </c>
      <c r="BG2" s="3" t="s">
        <v>5</v>
      </c>
      <c r="BH2" s="3" t="s">
        <v>6</v>
      </c>
      <c r="BI2" s="3" t="s">
        <v>7</v>
      </c>
      <c r="BJ2" s="3" t="s">
        <v>8</v>
      </c>
      <c r="BK2" s="3" t="s">
        <v>9</v>
      </c>
      <c r="BL2" s="3" t="s">
        <v>10</v>
      </c>
      <c r="BM2" s="3" t="s">
        <v>11</v>
      </c>
      <c r="BN2" s="3" t="s">
        <v>12</v>
      </c>
      <c r="BP2" s="4" t="s">
        <v>122</v>
      </c>
      <c r="BQ2" s="3" t="s">
        <v>231</v>
      </c>
      <c r="BR2" s="9" t="s">
        <v>1</v>
      </c>
      <c r="BS2" s="9" t="s">
        <v>2</v>
      </c>
      <c r="BT2" s="9" t="s">
        <v>3</v>
      </c>
      <c r="BU2" s="9" t="s">
        <v>4</v>
      </c>
      <c r="BV2" s="9" t="s">
        <v>5</v>
      </c>
      <c r="BW2" s="9" t="s">
        <v>6</v>
      </c>
      <c r="BX2" s="9" t="s">
        <v>7</v>
      </c>
      <c r="BY2" s="9" t="s">
        <v>8</v>
      </c>
      <c r="BZ2" s="9" t="s">
        <v>9</v>
      </c>
      <c r="CA2" s="9" t="s">
        <v>10</v>
      </c>
      <c r="CB2" s="9" t="s">
        <v>11</v>
      </c>
      <c r="CC2" s="9" t="s">
        <v>12</v>
      </c>
      <c r="CD2" s="7" t="s">
        <v>221</v>
      </c>
      <c r="CE2" s="3" t="s">
        <v>222</v>
      </c>
      <c r="CF2" s="3" t="s">
        <v>225</v>
      </c>
      <c r="CG2" s="3" t="s">
        <v>226</v>
      </c>
    </row>
    <row r="3" spans="1:85" ht="16" customHeight="1" x14ac:dyDescent="0.2">
      <c r="A3" s="3" t="s">
        <v>13</v>
      </c>
      <c r="B3" s="3" t="s">
        <v>123</v>
      </c>
      <c r="C3" s="3">
        <v>403</v>
      </c>
      <c r="D3" s="3">
        <v>403</v>
      </c>
      <c r="E3" s="3">
        <f t="shared" ref="E3:E10" si="0">AVERAGEIF(F3:Q3,"&lt;&gt;",F3:Q3)</f>
        <v>423.5</v>
      </c>
      <c r="F3" s="3">
        <v>449</v>
      </c>
      <c r="G3" s="3">
        <v>409</v>
      </c>
      <c r="H3" s="3"/>
      <c r="I3" s="3">
        <v>408</v>
      </c>
      <c r="J3" s="3">
        <v>421</v>
      </c>
      <c r="K3" s="3">
        <v>443</v>
      </c>
      <c r="L3" s="3"/>
      <c r="M3" s="3">
        <v>458</v>
      </c>
      <c r="N3" s="3">
        <v>441</v>
      </c>
      <c r="O3" s="3">
        <v>427</v>
      </c>
      <c r="P3" s="3">
        <v>405</v>
      </c>
      <c r="Q3" s="3">
        <v>374</v>
      </c>
      <c r="S3" s="8">
        <f t="shared" ref="S3:S34" si="1">AVERAGEIF(T3:AE3,"&lt;&gt;",T3:AE3)</f>
        <v>1.0508684863523574</v>
      </c>
      <c r="T3" s="9">
        <f t="shared" ref="T3:T34" si="2">IF(F3&lt;&gt;"",F3/$D3,"")</f>
        <v>1.1141439205955335</v>
      </c>
      <c r="U3" s="9">
        <f t="shared" ref="U3:U34" si="3">IF(G3&lt;&gt;"",G3/$D3,"")</f>
        <v>1.0148883374689825</v>
      </c>
      <c r="V3" s="9" t="str">
        <f t="shared" ref="V3:V34" si="4">IF(H3&lt;&gt;"",H3/$D3,"")</f>
        <v/>
      </c>
      <c r="W3" s="9">
        <f t="shared" ref="W3:W34" si="5">IF(I3&lt;&gt;"",I3/$D3,"")</f>
        <v>1.0124069478908189</v>
      </c>
      <c r="X3" s="9">
        <f t="shared" ref="X3:X34" si="6">IF(J3&lt;&gt;"",J3/$D3,"")</f>
        <v>1.0446650124069479</v>
      </c>
      <c r="Y3" s="9">
        <f t="shared" ref="Y3:Y34" si="7">IF(K3&lt;&gt;"",K3/$D3,"")</f>
        <v>1.0992555831265509</v>
      </c>
      <c r="Z3" s="9" t="str">
        <f t="shared" ref="Z3:Z34" si="8">IF(L3&lt;&gt;"",L3/$D3,"")</f>
        <v/>
      </c>
      <c r="AA3" s="9">
        <f t="shared" ref="AA3:AA34" si="9">IF(M3&lt;&gt;"",M3/$D3,"")</f>
        <v>1.1364764267990075</v>
      </c>
      <c r="AB3" s="9">
        <f t="shared" ref="AB3:AB34" si="10">IF(N3&lt;&gt;"",N3/$D3,"")</f>
        <v>1.0942928039702233</v>
      </c>
      <c r="AC3" s="9">
        <f t="shared" ref="AC3:AC34" si="11">IF(O3&lt;&gt;"",O3/$D3,"")</f>
        <v>1.0595533498759304</v>
      </c>
      <c r="AD3" s="9">
        <f t="shared" ref="AD3:AD34" si="12">IF(P3&lt;&gt;"",P3/$D3,"")</f>
        <v>1.0049627791563276</v>
      </c>
      <c r="AE3" s="9">
        <f t="shared" ref="AE3:AE34" si="13">IF(Q3&lt;&gt;"",Q3/$D3,"")</f>
        <v>0.92803970223325061</v>
      </c>
      <c r="AF3" s="7">
        <f t="shared" ref="AF3:AF34" si="14">COUNTIF(T3:AE3,"&gt;1")</f>
        <v>9</v>
      </c>
      <c r="AG3" s="10" t="s">
        <v>223</v>
      </c>
      <c r="AH3" s="7">
        <f t="shared" ref="AH3:AH34" si="15">COUNTIF(T3:AE3,"&gt;.9")</f>
        <v>10</v>
      </c>
      <c r="AI3" s="11" t="str">
        <f t="shared" ref="AI3:AI34" si="16">IF(COUNTIF(T3:AE3, "&gt;.9") &gt; 0, "Yes", "No")</f>
        <v>Yes</v>
      </c>
      <c r="AK3" s="4" t="s">
        <v>123</v>
      </c>
      <c r="AL3" s="12">
        <f t="shared" ref="AL3:AL9" si="17">SUMIF($B$3:$B$116,AK3,D$3:D$116)</f>
        <v>483</v>
      </c>
      <c r="AM3" s="12">
        <f>AVERAGEIF(AN3:AT3,"&lt;&gt;")</f>
        <v>483</v>
      </c>
      <c r="AN3" s="3">
        <f t="shared" ref="AN3:AO7" si="18">SUMIFS($D$3:$D$116,$B$3:$B$116,$AK3,F$3:F$116, "&lt;&gt;")</f>
        <v>483</v>
      </c>
      <c r="AO3" s="3">
        <f t="shared" si="18"/>
        <v>483</v>
      </c>
      <c r="AP3" s="3"/>
      <c r="AQ3" s="3">
        <f t="shared" ref="AQ3:AS4" si="19">SUMIFS($D$3:$D$116,$B$3:$B$116,$AK3,I$3:I$116, "&lt;&gt;")</f>
        <v>483</v>
      </c>
      <c r="AR3" s="3">
        <f t="shared" si="19"/>
        <v>483</v>
      </c>
      <c r="AS3" s="3">
        <f t="shared" si="19"/>
        <v>483</v>
      </c>
      <c r="AT3" s="3"/>
      <c r="AU3" s="3">
        <f t="shared" ref="AU3:AY7" si="20">SUMIFS($D$3:$D$116,$B$3:$B$116,$AK3,M$3:M$116, "&lt;&gt;")</f>
        <v>483</v>
      </c>
      <c r="AV3" s="3">
        <f t="shared" si="20"/>
        <v>483</v>
      </c>
      <c r="AW3" s="3">
        <f t="shared" si="20"/>
        <v>483</v>
      </c>
      <c r="AX3" s="3">
        <f t="shared" si="20"/>
        <v>483</v>
      </c>
      <c r="AY3" s="3">
        <f t="shared" si="20"/>
        <v>483</v>
      </c>
      <c r="BA3" s="4" t="s">
        <v>123</v>
      </c>
      <c r="BB3" s="12">
        <f>AVERAGEIF(BC3:BI3, "&lt;&gt;")</f>
        <v>485.2</v>
      </c>
      <c r="BC3" s="3">
        <v>459</v>
      </c>
      <c r="BD3" s="3">
        <v>470</v>
      </c>
      <c r="BE3" s="3"/>
      <c r="BF3" s="3">
        <v>485</v>
      </c>
      <c r="BG3" s="3">
        <v>499</v>
      </c>
      <c r="BH3" s="3">
        <v>513</v>
      </c>
      <c r="BI3" s="43" t="s">
        <v>241</v>
      </c>
      <c r="BJ3" s="3">
        <v>525</v>
      </c>
      <c r="BK3" s="3">
        <v>508</v>
      </c>
      <c r="BL3" s="3">
        <v>497</v>
      </c>
      <c r="BM3" s="3">
        <v>472</v>
      </c>
      <c r="BN3" s="3">
        <v>440</v>
      </c>
      <c r="BO3">
        <f>COUNTIF(BQ3:BQ97,"&gt;.9")</f>
        <v>34</v>
      </c>
      <c r="BP3" s="4" t="s">
        <v>123</v>
      </c>
      <c r="BQ3" s="9">
        <f>BB3/AM3</f>
        <v>1.0045548654244305</v>
      </c>
      <c r="BR3" s="9">
        <f t="shared" ref="BQ3:BS7" si="21">BC3/AN3</f>
        <v>0.9503105590062112</v>
      </c>
      <c r="BS3" s="9">
        <f t="shared" si="21"/>
        <v>0.97308488612836441</v>
      </c>
      <c r="BT3" s="9"/>
      <c r="BU3" s="9">
        <f t="shared" ref="BU3:BW4" si="22">BF3/AQ3</f>
        <v>1.0041407867494825</v>
      </c>
      <c r="BV3" s="9">
        <f t="shared" si="22"/>
        <v>1.0331262939958592</v>
      </c>
      <c r="BW3" s="9">
        <f t="shared" si="22"/>
        <v>1.0621118012422359</v>
      </c>
      <c r="BX3" s="28" t="s">
        <v>241</v>
      </c>
      <c r="BY3" s="9">
        <f t="shared" ref="BY3:CC7" si="23">BJ3/AU3</f>
        <v>1.0869565217391304</v>
      </c>
      <c r="BZ3" s="9">
        <f t="shared" si="23"/>
        <v>1.0517598343685299</v>
      </c>
      <c r="CA3" s="9">
        <f t="shared" si="23"/>
        <v>1.0289855072463767</v>
      </c>
      <c r="CB3" s="9">
        <f t="shared" si="23"/>
        <v>0.97722567287784678</v>
      </c>
      <c r="CC3" s="9">
        <f t="shared" si="23"/>
        <v>0.91097308488612838</v>
      </c>
      <c r="CD3" s="7">
        <f t="shared" ref="CD3:CD34" si="24">COUNTIF(BR3:CC3,"&gt;1")</f>
        <v>6</v>
      </c>
      <c r="CE3" s="10" t="s">
        <v>223</v>
      </c>
      <c r="CF3" s="7">
        <f t="shared" ref="CF3:CF34" si="25">COUNTIF(BR3:CC3,"&gt;.9")</f>
        <v>10</v>
      </c>
      <c r="CG3" s="11" t="s">
        <v>223</v>
      </c>
    </row>
    <row r="4" spans="1:85" ht="16" customHeight="1" x14ac:dyDescent="0.2">
      <c r="A4" s="3" t="s">
        <v>14</v>
      </c>
      <c r="B4" s="4" t="s">
        <v>123</v>
      </c>
      <c r="C4" s="3">
        <v>80</v>
      </c>
      <c r="D4" s="3">
        <v>80</v>
      </c>
      <c r="E4" s="3">
        <f t="shared" si="0"/>
        <v>63.3</v>
      </c>
      <c r="F4" s="3">
        <v>10</v>
      </c>
      <c r="G4" s="3">
        <v>61</v>
      </c>
      <c r="H4" s="3"/>
      <c r="I4" s="3">
        <v>77</v>
      </c>
      <c r="J4" s="3">
        <v>78</v>
      </c>
      <c r="K4" s="3">
        <v>70</v>
      </c>
      <c r="L4" s="3"/>
      <c r="M4" s="3">
        <v>67</v>
      </c>
      <c r="N4" s="3">
        <v>67</v>
      </c>
      <c r="O4" s="3">
        <v>70</v>
      </c>
      <c r="P4" s="3">
        <v>67</v>
      </c>
      <c r="Q4" s="3">
        <v>66</v>
      </c>
      <c r="S4" s="8">
        <f t="shared" si="1"/>
        <v>0.79125000000000012</v>
      </c>
      <c r="T4" s="9">
        <f t="shared" si="2"/>
        <v>0.125</v>
      </c>
      <c r="U4" s="9">
        <f t="shared" si="3"/>
        <v>0.76249999999999996</v>
      </c>
      <c r="V4" s="9" t="str">
        <f t="shared" si="4"/>
        <v/>
      </c>
      <c r="W4" s="9">
        <f t="shared" si="5"/>
        <v>0.96250000000000002</v>
      </c>
      <c r="X4" s="9">
        <f t="shared" si="6"/>
        <v>0.97499999999999998</v>
      </c>
      <c r="Y4" s="9">
        <f t="shared" si="7"/>
        <v>0.875</v>
      </c>
      <c r="Z4" s="9" t="str">
        <f t="shared" si="8"/>
        <v/>
      </c>
      <c r="AA4" s="9">
        <f t="shared" si="9"/>
        <v>0.83750000000000002</v>
      </c>
      <c r="AB4" s="9">
        <f t="shared" si="10"/>
        <v>0.83750000000000002</v>
      </c>
      <c r="AC4" s="9">
        <f t="shared" si="11"/>
        <v>0.875</v>
      </c>
      <c r="AD4" s="9">
        <f t="shared" si="12"/>
        <v>0.83750000000000002</v>
      </c>
      <c r="AE4" s="9">
        <f t="shared" si="13"/>
        <v>0.82499999999999996</v>
      </c>
      <c r="AF4" s="7">
        <f t="shared" si="14"/>
        <v>0</v>
      </c>
      <c r="AG4" s="10" t="s">
        <v>224</v>
      </c>
      <c r="AH4" s="7">
        <f t="shared" si="15"/>
        <v>2</v>
      </c>
      <c r="AI4" s="11" t="str">
        <f t="shared" si="16"/>
        <v>Yes</v>
      </c>
      <c r="AK4" s="4" t="s">
        <v>125</v>
      </c>
      <c r="AL4" s="12">
        <f t="shared" si="17"/>
        <v>248</v>
      </c>
      <c r="AM4" s="12">
        <f t="shared" ref="AM4:AM67" si="26">AVERAGEIF(AN4:AT4,"&lt;&gt;")</f>
        <v>248</v>
      </c>
      <c r="AN4" s="3">
        <f t="shared" si="18"/>
        <v>248</v>
      </c>
      <c r="AO4" s="3">
        <f t="shared" si="18"/>
        <v>248</v>
      </c>
      <c r="AP4" s="3"/>
      <c r="AQ4" s="3">
        <f t="shared" si="19"/>
        <v>248</v>
      </c>
      <c r="AR4" s="3">
        <f t="shared" si="19"/>
        <v>248</v>
      </c>
      <c r="AS4" s="3">
        <f t="shared" si="19"/>
        <v>248</v>
      </c>
      <c r="AT4" s="3">
        <f t="shared" ref="AT4:AT9" si="27">SUMIFS($D$3:$D$116,$B$3:$B$116,$AK4,L$3:L$116, "&lt;&gt;")</f>
        <v>248</v>
      </c>
      <c r="AU4" s="3">
        <f t="shared" si="20"/>
        <v>248</v>
      </c>
      <c r="AV4" s="3">
        <f t="shared" si="20"/>
        <v>248</v>
      </c>
      <c r="AW4" s="3">
        <f t="shared" si="20"/>
        <v>248</v>
      </c>
      <c r="AX4" s="3">
        <f t="shared" si="20"/>
        <v>248</v>
      </c>
      <c r="AY4" s="3">
        <f t="shared" si="20"/>
        <v>248</v>
      </c>
      <c r="BA4" s="4" t="s">
        <v>125</v>
      </c>
      <c r="BB4" s="12">
        <f t="shared" ref="BB4:BB67" si="28">AVERAGEIF(BC4:BI4, "&lt;&gt;")</f>
        <v>179.83333333333334</v>
      </c>
      <c r="BC4" s="3">
        <v>191</v>
      </c>
      <c r="BD4" s="3">
        <v>162</v>
      </c>
      <c r="BE4" s="3"/>
      <c r="BF4" s="3">
        <v>206</v>
      </c>
      <c r="BG4" s="3">
        <v>191</v>
      </c>
      <c r="BH4" s="3">
        <v>151</v>
      </c>
      <c r="BI4" s="3">
        <v>178</v>
      </c>
      <c r="BJ4" s="3">
        <v>201</v>
      </c>
      <c r="BK4" s="3">
        <v>220</v>
      </c>
      <c r="BL4" s="3">
        <v>204</v>
      </c>
      <c r="BM4" s="3">
        <v>204</v>
      </c>
      <c r="BN4" s="3">
        <v>208</v>
      </c>
      <c r="BP4" s="4" t="s">
        <v>125</v>
      </c>
      <c r="BQ4" s="9">
        <f t="shared" si="21"/>
        <v>0.72513440860215062</v>
      </c>
      <c r="BR4" s="9">
        <f t="shared" si="21"/>
        <v>0.77016129032258063</v>
      </c>
      <c r="BS4" s="9">
        <f t="shared" si="21"/>
        <v>0.65322580645161288</v>
      </c>
      <c r="BT4" s="9"/>
      <c r="BU4" s="9">
        <f t="shared" si="22"/>
        <v>0.83064516129032262</v>
      </c>
      <c r="BV4" s="9">
        <f t="shared" si="22"/>
        <v>0.77016129032258063</v>
      </c>
      <c r="BW4" s="9">
        <f t="shared" si="22"/>
        <v>0.6088709677419355</v>
      </c>
      <c r="BX4" s="9">
        <f t="shared" ref="BX4:BX9" si="29">BI4/AT4</f>
        <v>0.717741935483871</v>
      </c>
      <c r="BY4" s="9">
        <f t="shared" si="23"/>
        <v>0.81048387096774188</v>
      </c>
      <c r="BZ4" s="9">
        <f t="shared" si="23"/>
        <v>0.88709677419354838</v>
      </c>
      <c r="CA4" s="9">
        <f t="shared" si="23"/>
        <v>0.82258064516129037</v>
      </c>
      <c r="CB4" s="9">
        <f t="shared" si="23"/>
        <v>0.82258064516129037</v>
      </c>
      <c r="CC4" s="9">
        <f t="shared" si="23"/>
        <v>0.83870967741935487</v>
      </c>
      <c r="CD4" s="7">
        <f t="shared" si="24"/>
        <v>0</v>
      </c>
      <c r="CE4" s="10" t="s">
        <v>224</v>
      </c>
      <c r="CF4" s="7">
        <f t="shared" si="25"/>
        <v>0</v>
      </c>
      <c r="CG4" s="11" t="s">
        <v>224</v>
      </c>
    </row>
    <row r="5" spans="1:85" ht="16" customHeight="1" x14ac:dyDescent="0.2">
      <c r="A5" s="3" t="s">
        <v>15</v>
      </c>
      <c r="B5" s="4" t="s">
        <v>125</v>
      </c>
      <c r="C5" s="3">
        <v>248</v>
      </c>
      <c r="D5" s="3">
        <v>248</v>
      </c>
      <c r="E5" s="3">
        <f t="shared" si="0"/>
        <v>192.36363636363637</v>
      </c>
      <c r="F5" s="3">
        <v>191</v>
      </c>
      <c r="G5" s="3">
        <v>162</v>
      </c>
      <c r="H5" s="3"/>
      <c r="I5" s="3">
        <v>206</v>
      </c>
      <c r="J5" s="3">
        <v>191</v>
      </c>
      <c r="K5" s="3">
        <v>151</v>
      </c>
      <c r="L5" s="3">
        <v>178</v>
      </c>
      <c r="M5" s="3">
        <v>201</v>
      </c>
      <c r="N5" s="3">
        <v>220</v>
      </c>
      <c r="O5" s="3">
        <v>204</v>
      </c>
      <c r="P5" s="3">
        <v>204</v>
      </c>
      <c r="Q5" s="3">
        <v>208</v>
      </c>
      <c r="S5" s="8">
        <f t="shared" si="1"/>
        <v>0.77565982404692069</v>
      </c>
      <c r="T5" s="9">
        <f t="shared" si="2"/>
        <v>0.77016129032258063</v>
      </c>
      <c r="U5" s="9">
        <f t="shared" si="3"/>
        <v>0.65322580645161288</v>
      </c>
      <c r="V5" s="9" t="str">
        <f t="shared" si="4"/>
        <v/>
      </c>
      <c r="W5" s="9">
        <f t="shared" si="5"/>
        <v>0.83064516129032262</v>
      </c>
      <c r="X5" s="9">
        <f t="shared" si="6"/>
        <v>0.77016129032258063</v>
      </c>
      <c r="Y5" s="9">
        <f t="shared" si="7"/>
        <v>0.6088709677419355</v>
      </c>
      <c r="Z5" s="9">
        <f t="shared" si="8"/>
        <v>0.717741935483871</v>
      </c>
      <c r="AA5" s="9">
        <f t="shared" si="9"/>
        <v>0.81048387096774188</v>
      </c>
      <c r="AB5" s="9">
        <f t="shared" si="10"/>
        <v>0.88709677419354838</v>
      </c>
      <c r="AC5" s="9">
        <f t="shared" si="11"/>
        <v>0.82258064516129037</v>
      </c>
      <c r="AD5" s="9">
        <f t="shared" si="12"/>
        <v>0.82258064516129037</v>
      </c>
      <c r="AE5" s="9">
        <f t="shared" si="13"/>
        <v>0.83870967741935487</v>
      </c>
      <c r="AF5" s="7">
        <f t="shared" si="14"/>
        <v>0</v>
      </c>
      <c r="AG5" s="10" t="s">
        <v>224</v>
      </c>
      <c r="AH5" s="7">
        <f t="shared" si="15"/>
        <v>0</v>
      </c>
      <c r="AI5" s="11" t="str">
        <f t="shared" si="16"/>
        <v>No</v>
      </c>
      <c r="AK5" s="4" t="s">
        <v>126</v>
      </c>
      <c r="AL5" s="12">
        <f t="shared" si="17"/>
        <v>164</v>
      </c>
      <c r="AM5" s="12">
        <f t="shared" si="26"/>
        <v>164</v>
      </c>
      <c r="AN5" s="3">
        <f t="shared" si="18"/>
        <v>164</v>
      </c>
      <c r="AO5" s="3">
        <f t="shared" si="18"/>
        <v>164</v>
      </c>
      <c r="AP5" s="3"/>
      <c r="AQ5" s="3"/>
      <c r="AR5" s="3"/>
      <c r="AS5" s="3"/>
      <c r="AT5" s="3">
        <f t="shared" si="27"/>
        <v>164</v>
      </c>
      <c r="AU5" s="3">
        <f t="shared" si="20"/>
        <v>164</v>
      </c>
      <c r="AV5" s="3">
        <f t="shared" si="20"/>
        <v>164</v>
      </c>
      <c r="AW5" s="3">
        <f t="shared" si="20"/>
        <v>164</v>
      </c>
      <c r="AX5" s="3">
        <f t="shared" si="20"/>
        <v>164</v>
      </c>
      <c r="AY5" s="3">
        <f t="shared" si="20"/>
        <v>164</v>
      </c>
      <c r="BA5" s="4" t="s">
        <v>126</v>
      </c>
      <c r="BB5" s="12">
        <f t="shared" si="28"/>
        <v>91</v>
      </c>
      <c r="BC5" s="3">
        <v>96</v>
      </c>
      <c r="BD5" s="3">
        <v>95</v>
      </c>
      <c r="BE5" s="3"/>
      <c r="BF5" s="3"/>
      <c r="BG5" s="3"/>
      <c r="BH5" s="43" t="s">
        <v>241</v>
      </c>
      <c r="BI5" s="3">
        <v>82</v>
      </c>
      <c r="BJ5" s="3">
        <v>93</v>
      </c>
      <c r="BK5" s="3">
        <v>99</v>
      </c>
      <c r="BL5" s="3">
        <v>109</v>
      </c>
      <c r="BM5" s="3">
        <v>104</v>
      </c>
      <c r="BN5" s="3">
        <v>108</v>
      </c>
      <c r="BP5" s="4" t="s">
        <v>126</v>
      </c>
      <c r="BQ5" s="9">
        <f t="shared" si="21"/>
        <v>0.55487804878048785</v>
      </c>
      <c r="BR5" s="9">
        <f t="shared" si="21"/>
        <v>0.58536585365853655</v>
      </c>
      <c r="BS5" s="9">
        <f t="shared" si="21"/>
        <v>0.57926829268292679</v>
      </c>
      <c r="BT5" s="9"/>
      <c r="BU5" s="9"/>
      <c r="BV5" s="9"/>
      <c r="BW5" s="28" t="s">
        <v>241</v>
      </c>
      <c r="BX5" s="9">
        <f t="shared" si="29"/>
        <v>0.5</v>
      </c>
      <c r="BY5" s="9">
        <f t="shared" si="23"/>
        <v>0.56707317073170727</v>
      </c>
      <c r="BZ5" s="9">
        <f t="shared" si="23"/>
        <v>0.60365853658536583</v>
      </c>
      <c r="CA5" s="9">
        <f t="shared" si="23"/>
        <v>0.66463414634146345</v>
      </c>
      <c r="CB5" s="9">
        <f t="shared" si="23"/>
        <v>0.63414634146341464</v>
      </c>
      <c r="CC5" s="9">
        <f t="shared" si="23"/>
        <v>0.65853658536585369</v>
      </c>
      <c r="CD5" s="7">
        <f t="shared" si="24"/>
        <v>0</v>
      </c>
      <c r="CE5" s="10" t="s">
        <v>224</v>
      </c>
      <c r="CF5" s="7">
        <f t="shared" si="25"/>
        <v>0</v>
      </c>
      <c r="CG5" s="11" t="s">
        <v>224</v>
      </c>
    </row>
    <row r="6" spans="1:85" ht="16" customHeight="1" x14ac:dyDescent="0.2">
      <c r="A6" s="3" t="s">
        <v>16</v>
      </c>
      <c r="B6" s="4" t="s">
        <v>126</v>
      </c>
      <c r="C6" s="3">
        <v>164</v>
      </c>
      <c r="D6" s="3">
        <v>164</v>
      </c>
      <c r="E6" s="3">
        <f t="shared" si="0"/>
        <v>98.25</v>
      </c>
      <c r="F6" s="3">
        <v>96</v>
      </c>
      <c r="G6" s="3">
        <v>95</v>
      </c>
      <c r="H6" s="3"/>
      <c r="I6" s="3"/>
      <c r="J6" s="3"/>
      <c r="K6" s="3"/>
      <c r="L6" s="3">
        <v>82</v>
      </c>
      <c r="M6" s="3">
        <v>93</v>
      </c>
      <c r="N6" s="3">
        <v>99</v>
      </c>
      <c r="O6" s="3">
        <v>109</v>
      </c>
      <c r="P6" s="3">
        <v>104</v>
      </c>
      <c r="Q6" s="3">
        <v>108</v>
      </c>
      <c r="S6" s="8">
        <f t="shared" si="1"/>
        <v>0.59908536585365846</v>
      </c>
      <c r="T6" s="9">
        <f t="shared" si="2"/>
        <v>0.58536585365853655</v>
      </c>
      <c r="U6" s="9">
        <f t="shared" si="3"/>
        <v>0.57926829268292679</v>
      </c>
      <c r="V6" s="9" t="str">
        <f t="shared" si="4"/>
        <v/>
      </c>
      <c r="W6" s="9" t="str">
        <f t="shared" si="5"/>
        <v/>
      </c>
      <c r="X6" s="9" t="str">
        <f t="shared" si="6"/>
        <v/>
      </c>
      <c r="Y6" s="9" t="str">
        <f t="shared" si="7"/>
        <v/>
      </c>
      <c r="Z6" s="9">
        <f t="shared" si="8"/>
        <v>0.5</v>
      </c>
      <c r="AA6" s="9">
        <f t="shared" si="9"/>
        <v>0.56707317073170727</v>
      </c>
      <c r="AB6" s="9">
        <f t="shared" si="10"/>
        <v>0.60365853658536583</v>
      </c>
      <c r="AC6" s="9">
        <f t="shared" si="11"/>
        <v>0.66463414634146345</v>
      </c>
      <c r="AD6" s="9">
        <f t="shared" si="12"/>
        <v>0.63414634146341464</v>
      </c>
      <c r="AE6" s="9">
        <f t="shared" si="13"/>
        <v>0.65853658536585369</v>
      </c>
      <c r="AF6" s="7">
        <f t="shared" si="14"/>
        <v>0</v>
      </c>
      <c r="AG6" s="10" t="s">
        <v>224</v>
      </c>
      <c r="AH6" s="7">
        <f t="shared" si="15"/>
        <v>0</v>
      </c>
      <c r="AI6" s="11" t="str">
        <f t="shared" si="16"/>
        <v>No</v>
      </c>
      <c r="AK6" s="4" t="s">
        <v>127</v>
      </c>
      <c r="AL6" s="12">
        <f t="shared" si="17"/>
        <v>79</v>
      </c>
      <c r="AM6" s="12">
        <f t="shared" si="26"/>
        <v>79</v>
      </c>
      <c r="AN6" s="3">
        <f t="shared" si="18"/>
        <v>79</v>
      </c>
      <c r="AO6" s="3">
        <f t="shared" si="18"/>
        <v>79</v>
      </c>
      <c r="AP6" s="3"/>
      <c r="AQ6" s="3">
        <f t="shared" ref="AQ6:AS8" si="30">SUMIFS($D$3:$D$116,$B$3:$B$116,$AK6,I$3:I$116, "&lt;&gt;")</f>
        <v>79</v>
      </c>
      <c r="AR6" s="3">
        <f t="shared" si="30"/>
        <v>79</v>
      </c>
      <c r="AS6" s="3">
        <f t="shared" si="30"/>
        <v>79</v>
      </c>
      <c r="AT6" s="3">
        <f t="shared" si="27"/>
        <v>79</v>
      </c>
      <c r="AU6" s="3">
        <f t="shared" si="20"/>
        <v>79</v>
      </c>
      <c r="AV6" s="3">
        <f t="shared" si="20"/>
        <v>79</v>
      </c>
      <c r="AW6" s="3">
        <f t="shared" si="20"/>
        <v>79</v>
      </c>
      <c r="AX6" s="3">
        <f t="shared" si="20"/>
        <v>79</v>
      </c>
      <c r="AY6" s="3">
        <f t="shared" si="20"/>
        <v>79</v>
      </c>
      <c r="BA6" s="4" t="s">
        <v>127</v>
      </c>
      <c r="BB6" s="12">
        <f t="shared" si="28"/>
        <v>34.666666666666664</v>
      </c>
      <c r="BC6" s="3">
        <v>33</v>
      </c>
      <c r="BD6" s="3">
        <v>35</v>
      </c>
      <c r="BE6" s="3"/>
      <c r="BF6" s="3">
        <v>38</v>
      </c>
      <c r="BG6" s="3">
        <v>35</v>
      </c>
      <c r="BH6" s="3">
        <v>33</v>
      </c>
      <c r="BI6" s="3">
        <v>34</v>
      </c>
      <c r="BJ6" s="3">
        <v>32</v>
      </c>
      <c r="BK6" s="3">
        <v>27</v>
      </c>
      <c r="BL6" s="3">
        <v>31</v>
      </c>
      <c r="BM6" s="3">
        <v>26</v>
      </c>
      <c r="BN6" s="3">
        <v>24</v>
      </c>
      <c r="BP6" s="4" t="s">
        <v>127</v>
      </c>
      <c r="BQ6" s="9">
        <f t="shared" si="21"/>
        <v>0.43881856540084385</v>
      </c>
      <c r="BR6" s="9">
        <f t="shared" si="21"/>
        <v>0.41772151898734178</v>
      </c>
      <c r="BS6" s="9">
        <f t="shared" si="21"/>
        <v>0.44303797468354428</v>
      </c>
      <c r="BT6" s="9"/>
      <c r="BU6" s="9">
        <f t="shared" ref="BU6:BW8" si="31">BF6/AQ6</f>
        <v>0.48101265822784811</v>
      </c>
      <c r="BV6" s="9">
        <f t="shared" si="31"/>
        <v>0.44303797468354428</v>
      </c>
      <c r="BW6" s="9">
        <f t="shared" si="31"/>
        <v>0.41772151898734178</v>
      </c>
      <c r="BX6" s="9">
        <f t="shared" si="29"/>
        <v>0.43037974683544306</v>
      </c>
      <c r="BY6" s="9">
        <f t="shared" si="23"/>
        <v>0.4050632911392405</v>
      </c>
      <c r="BZ6" s="9">
        <f t="shared" si="23"/>
        <v>0.34177215189873417</v>
      </c>
      <c r="CA6" s="9">
        <f t="shared" si="23"/>
        <v>0.39240506329113922</v>
      </c>
      <c r="CB6" s="9">
        <f t="shared" si="23"/>
        <v>0.32911392405063289</v>
      </c>
      <c r="CC6" s="9">
        <f t="shared" si="23"/>
        <v>0.30379746835443039</v>
      </c>
      <c r="CD6" s="7">
        <f t="shared" si="24"/>
        <v>0</v>
      </c>
      <c r="CE6" s="10" t="s">
        <v>224</v>
      </c>
      <c r="CF6" s="7">
        <f t="shared" si="25"/>
        <v>0</v>
      </c>
      <c r="CG6" s="11" t="s">
        <v>224</v>
      </c>
    </row>
    <row r="7" spans="1:85" ht="16" customHeight="1" x14ac:dyDescent="0.2">
      <c r="A7" s="3" t="s">
        <v>17</v>
      </c>
      <c r="B7" s="4" t="s">
        <v>127</v>
      </c>
      <c r="C7" s="3">
        <v>79</v>
      </c>
      <c r="D7" s="3">
        <v>79</v>
      </c>
      <c r="E7" s="3">
        <f t="shared" si="0"/>
        <v>31.636363636363637</v>
      </c>
      <c r="F7" s="3">
        <v>33</v>
      </c>
      <c r="G7" s="3">
        <v>35</v>
      </c>
      <c r="H7" s="3"/>
      <c r="I7" s="3">
        <v>38</v>
      </c>
      <c r="J7" s="3">
        <v>35</v>
      </c>
      <c r="K7" s="3">
        <v>33</v>
      </c>
      <c r="L7" s="3">
        <v>34</v>
      </c>
      <c r="M7" s="3">
        <v>32</v>
      </c>
      <c r="N7" s="3">
        <v>27</v>
      </c>
      <c r="O7" s="3">
        <v>31</v>
      </c>
      <c r="P7" s="3">
        <v>26</v>
      </c>
      <c r="Q7" s="3">
        <v>24</v>
      </c>
      <c r="S7" s="8">
        <f t="shared" si="1"/>
        <v>0.40046029919447645</v>
      </c>
      <c r="T7" s="9">
        <f t="shared" si="2"/>
        <v>0.41772151898734178</v>
      </c>
      <c r="U7" s="9">
        <f t="shared" si="3"/>
        <v>0.44303797468354428</v>
      </c>
      <c r="V7" s="9" t="str">
        <f t="shared" si="4"/>
        <v/>
      </c>
      <c r="W7" s="9">
        <f t="shared" si="5"/>
        <v>0.48101265822784811</v>
      </c>
      <c r="X7" s="9">
        <f t="shared" si="6"/>
        <v>0.44303797468354428</v>
      </c>
      <c r="Y7" s="9">
        <f t="shared" si="7"/>
        <v>0.41772151898734178</v>
      </c>
      <c r="Z7" s="9">
        <f t="shared" si="8"/>
        <v>0.43037974683544306</v>
      </c>
      <c r="AA7" s="9">
        <f t="shared" si="9"/>
        <v>0.4050632911392405</v>
      </c>
      <c r="AB7" s="9">
        <f t="shared" si="10"/>
        <v>0.34177215189873417</v>
      </c>
      <c r="AC7" s="9">
        <f t="shared" si="11"/>
        <v>0.39240506329113922</v>
      </c>
      <c r="AD7" s="9">
        <f t="shared" si="12"/>
        <v>0.32911392405063289</v>
      </c>
      <c r="AE7" s="9">
        <f t="shared" si="13"/>
        <v>0.30379746835443039</v>
      </c>
      <c r="AF7" s="7">
        <f t="shared" si="14"/>
        <v>0</v>
      </c>
      <c r="AG7" s="10" t="s">
        <v>224</v>
      </c>
      <c r="AH7" s="7">
        <f t="shared" si="15"/>
        <v>0</v>
      </c>
      <c r="AI7" s="11" t="str">
        <f t="shared" si="16"/>
        <v>No</v>
      </c>
      <c r="AK7" s="4" t="s">
        <v>128</v>
      </c>
      <c r="AL7" s="12">
        <f t="shared" si="17"/>
        <v>59</v>
      </c>
      <c r="AM7" s="12">
        <f t="shared" si="26"/>
        <v>59</v>
      </c>
      <c r="AN7" s="3">
        <f t="shared" si="18"/>
        <v>59</v>
      </c>
      <c r="AO7" s="3">
        <f t="shared" si="18"/>
        <v>59</v>
      </c>
      <c r="AP7" s="3">
        <f>SUMIFS($D$3:$D$116,$B$3:$B$116,$AK7,H$3:H$116, "&lt;&gt;")</f>
        <v>59</v>
      </c>
      <c r="AQ7" s="3">
        <f t="shared" si="30"/>
        <v>59</v>
      </c>
      <c r="AR7" s="3">
        <f t="shared" si="30"/>
        <v>59</v>
      </c>
      <c r="AS7" s="3">
        <f t="shared" si="30"/>
        <v>59</v>
      </c>
      <c r="AT7" s="3">
        <f t="shared" si="27"/>
        <v>59</v>
      </c>
      <c r="AU7" s="3">
        <f t="shared" si="20"/>
        <v>59</v>
      </c>
      <c r="AV7" s="3">
        <f t="shared" si="20"/>
        <v>59</v>
      </c>
      <c r="AW7" s="3">
        <f t="shared" si="20"/>
        <v>59</v>
      </c>
      <c r="AX7" s="3">
        <f t="shared" si="20"/>
        <v>59</v>
      </c>
      <c r="AY7" s="3">
        <f t="shared" si="20"/>
        <v>59</v>
      </c>
      <c r="BA7" s="4" t="s">
        <v>128</v>
      </c>
      <c r="BB7" s="12">
        <f t="shared" si="28"/>
        <v>55.571428571428569</v>
      </c>
      <c r="BC7" s="3">
        <v>59</v>
      </c>
      <c r="BD7" s="3">
        <v>56</v>
      </c>
      <c r="BE7" s="3">
        <v>53</v>
      </c>
      <c r="BF7" s="3">
        <v>52</v>
      </c>
      <c r="BG7" s="3">
        <v>53</v>
      </c>
      <c r="BH7" s="3">
        <v>59</v>
      </c>
      <c r="BI7" s="3">
        <v>57</v>
      </c>
      <c r="BJ7" s="3">
        <v>49</v>
      </c>
      <c r="BK7" s="3">
        <v>55</v>
      </c>
      <c r="BL7" s="3">
        <v>59</v>
      </c>
      <c r="BM7" s="3">
        <v>61</v>
      </c>
      <c r="BN7" s="3">
        <v>50</v>
      </c>
      <c r="BP7" s="4" t="s">
        <v>128</v>
      </c>
      <c r="BQ7" s="9">
        <f t="shared" si="21"/>
        <v>0.9418886198547215</v>
      </c>
      <c r="BR7" s="9">
        <f t="shared" si="21"/>
        <v>1</v>
      </c>
      <c r="BS7" s="9">
        <f t="shared" si="21"/>
        <v>0.94915254237288138</v>
      </c>
      <c r="BT7" s="9">
        <f>BE7/AP7</f>
        <v>0.89830508474576276</v>
      </c>
      <c r="BU7" s="9">
        <f t="shared" si="31"/>
        <v>0.88135593220338981</v>
      </c>
      <c r="BV7" s="9">
        <f t="shared" si="31"/>
        <v>0.89830508474576276</v>
      </c>
      <c r="BW7" s="9">
        <f t="shared" si="31"/>
        <v>1</v>
      </c>
      <c r="BX7" s="9">
        <f t="shared" si="29"/>
        <v>0.96610169491525422</v>
      </c>
      <c r="BY7" s="9">
        <f t="shared" si="23"/>
        <v>0.83050847457627119</v>
      </c>
      <c r="BZ7" s="9">
        <f t="shared" si="23"/>
        <v>0.93220338983050843</v>
      </c>
      <c r="CA7" s="9">
        <f t="shared" si="23"/>
        <v>1</v>
      </c>
      <c r="CB7" s="9">
        <f t="shared" si="23"/>
        <v>1.0338983050847457</v>
      </c>
      <c r="CC7" s="9">
        <f t="shared" si="23"/>
        <v>0.84745762711864403</v>
      </c>
      <c r="CD7" s="7">
        <f t="shared" si="24"/>
        <v>1</v>
      </c>
      <c r="CE7" s="10" t="s">
        <v>223</v>
      </c>
      <c r="CF7" s="7">
        <f t="shared" si="25"/>
        <v>7</v>
      </c>
      <c r="CG7" s="11" t="s">
        <v>223</v>
      </c>
    </row>
    <row r="8" spans="1:85" ht="16" customHeight="1" x14ac:dyDescent="0.2">
      <c r="A8" s="3" t="s">
        <v>18</v>
      </c>
      <c r="B8" s="4" t="s">
        <v>128</v>
      </c>
      <c r="C8" s="3">
        <v>59</v>
      </c>
      <c r="D8" s="3">
        <v>59</v>
      </c>
      <c r="E8" s="3">
        <f t="shared" si="0"/>
        <v>55.25</v>
      </c>
      <c r="F8" s="3">
        <v>59</v>
      </c>
      <c r="G8" s="3">
        <v>56</v>
      </c>
      <c r="H8" s="3">
        <v>53</v>
      </c>
      <c r="I8" s="3">
        <v>52</v>
      </c>
      <c r="J8" s="3">
        <v>53</v>
      </c>
      <c r="K8" s="3">
        <v>59</v>
      </c>
      <c r="L8" s="3">
        <v>57</v>
      </c>
      <c r="M8" s="3">
        <v>49</v>
      </c>
      <c r="N8" s="3">
        <v>55</v>
      </c>
      <c r="O8" s="3">
        <v>59</v>
      </c>
      <c r="P8" s="3">
        <v>61</v>
      </c>
      <c r="Q8" s="3">
        <v>50</v>
      </c>
      <c r="S8" s="8">
        <f t="shared" si="1"/>
        <v>0.93644067796610164</v>
      </c>
      <c r="T8" s="9">
        <f t="shared" si="2"/>
        <v>1</v>
      </c>
      <c r="U8" s="9">
        <f t="shared" si="3"/>
        <v>0.94915254237288138</v>
      </c>
      <c r="V8" s="9">
        <f t="shared" si="4"/>
        <v>0.89830508474576276</v>
      </c>
      <c r="W8" s="9">
        <f t="shared" si="5"/>
        <v>0.88135593220338981</v>
      </c>
      <c r="X8" s="9">
        <f t="shared" si="6"/>
        <v>0.89830508474576276</v>
      </c>
      <c r="Y8" s="9">
        <f t="shared" si="7"/>
        <v>1</v>
      </c>
      <c r="Z8" s="9">
        <f t="shared" si="8"/>
        <v>0.96610169491525422</v>
      </c>
      <c r="AA8" s="9">
        <f t="shared" si="9"/>
        <v>0.83050847457627119</v>
      </c>
      <c r="AB8" s="9">
        <f t="shared" si="10"/>
        <v>0.93220338983050843</v>
      </c>
      <c r="AC8" s="9">
        <f t="shared" si="11"/>
        <v>1</v>
      </c>
      <c r="AD8" s="9">
        <f t="shared" si="12"/>
        <v>1.0338983050847457</v>
      </c>
      <c r="AE8" s="9">
        <f t="shared" si="13"/>
        <v>0.84745762711864403</v>
      </c>
      <c r="AF8" s="7">
        <f t="shared" si="14"/>
        <v>1</v>
      </c>
      <c r="AG8" s="10" t="s">
        <v>223</v>
      </c>
      <c r="AH8" s="7">
        <f t="shared" si="15"/>
        <v>7</v>
      </c>
      <c r="AI8" s="11" t="str">
        <f t="shared" si="16"/>
        <v>Yes</v>
      </c>
      <c r="AK8" s="4" t="s">
        <v>129</v>
      </c>
      <c r="AL8" s="12">
        <f t="shared" si="17"/>
        <v>165</v>
      </c>
      <c r="AM8" s="12">
        <f t="shared" si="26"/>
        <v>165</v>
      </c>
      <c r="AN8" s="3"/>
      <c r="AO8" s="3"/>
      <c r="AP8" s="3">
        <f>SUMIFS($D$3:$D$116,$B$3:$B$116,$AK8,H$3:H$116, "&lt;&gt;")</f>
        <v>165</v>
      </c>
      <c r="AQ8" s="3">
        <f t="shared" si="30"/>
        <v>165</v>
      </c>
      <c r="AR8" s="3">
        <f t="shared" si="30"/>
        <v>165</v>
      </c>
      <c r="AS8" s="3">
        <f t="shared" si="30"/>
        <v>165</v>
      </c>
      <c r="AT8" s="3">
        <f t="shared" si="27"/>
        <v>165</v>
      </c>
      <c r="AU8" s="3">
        <f>SUMIFS($D$3:$D$116,$B$3:$B$116,$AK8,M$3:M$116, "&lt;&gt;")</f>
        <v>165</v>
      </c>
      <c r="AV8" s="3">
        <f>SUMIFS($D$3:$D$116,$B$3:$B$116,$AK8,N$3:N$116, "&lt;&gt;")</f>
        <v>165</v>
      </c>
      <c r="AW8" s="3"/>
      <c r="AX8" s="3">
        <f>SUMIFS($D$3:$D$116,$B$3:$B$116,$AK8,P$3:P$116, "&lt;&gt;")</f>
        <v>165</v>
      </c>
      <c r="AY8" s="3">
        <f>SUMIFS($D$3:$D$116,$B$3:$B$116,$AK8,Q$3:Q$116, "&lt;&gt;")</f>
        <v>165</v>
      </c>
      <c r="BA8" s="4" t="s">
        <v>129</v>
      </c>
      <c r="BB8" s="12">
        <f t="shared" si="28"/>
        <v>118.4</v>
      </c>
      <c r="BC8" s="3"/>
      <c r="BD8" s="3"/>
      <c r="BE8" s="3">
        <v>111</v>
      </c>
      <c r="BF8" s="3">
        <v>115</v>
      </c>
      <c r="BG8" s="3">
        <v>116</v>
      </c>
      <c r="BH8" s="3">
        <v>127</v>
      </c>
      <c r="BI8" s="3">
        <v>123</v>
      </c>
      <c r="BJ8" s="3">
        <v>137</v>
      </c>
      <c r="BK8" s="3">
        <v>129</v>
      </c>
      <c r="BL8" s="3"/>
      <c r="BM8" s="3">
        <v>118</v>
      </c>
      <c r="BN8" s="3">
        <v>104</v>
      </c>
      <c r="BP8" s="4" t="s">
        <v>129</v>
      </c>
      <c r="BQ8" s="9">
        <f>BB8/AM8</f>
        <v>0.71757575757575764</v>
      </c>
      <c r="BR8" s="9"/>
      <c r="BS8" s="9"/>
      <c r="BT8" s="9">
        <f>BE8/AP8</f>
        <v>0.67272727272727273</v>
      </c>
      <c r="BU8" s="9">
        <f t="shared" si="31"/>
        <v>0.69696969696969702</v>
      </c>
      <c r="BV8" s="9">
        <f t="shared" si="31"/>
        <v>0.70303030303030301</v>
      </c>
      <c r="BW8" s="9">
        <f t="shared" si="31"/>
        <v>0.76969696969696966</v>
      </c>
      <c r="BX8" s="9">
        <f t="shared" si="29"/>
        <v>0.74545454545454548</v>
      </c>
      <c r="BY8" s="9">
        <f>BJ8/AU8</f>
        <v>0.83030303030303032</v>
      </c>
      <c r="BZ8" s="9">
        <f>BK8/AV8</f>
        <v>0.78181818181818186</v>
      </c>
      <c r="CA8" s="9"/>
      <c r="CB8" s="9">
        <f>BM8/AX8</f>
        <v>0.7151515151515152</v>
      </c>
      <c r="CC8" s="9">
        <f>BN8/AY8</f>
        <v>0.63030303030303025</v>
      </c>
      <c r="CD8" s="7">
        <f t="shared" si="24"/>
        <v>0</v>
      </c>
      <c r="CE8" s="10" t="s">
        <v>224</v>
      </c>
      <c r="CF8" s="7">
        <f t="shared" si="25"/>
        <v>0</v>
      </c>
      <c r="CG8" s="11" t="s">
        <v>224</v>
      </c>
    </row>
    <row r="9" spans="1:85" ht="16" customHeight="1" x14ac:dyDescent="0.2">
      <c r="A9" s="3" t="s">
        <v>19</v>
      </c>
      <c r="B9" s="4" t="s">
        <v>129</v>
      </c>
      <c r="C9" s="3">
        <v>165</v>
      </c>
      <c r="D9" s="3">
        <v>165</v>
      </c>
      <c r="E9" s="3">
        <f t="shared" si="0"/>
        <v>120</v>
      </c>
      <c r="F9" s="3"/>
      <c r="G9" s="3"/>
      <c r="H9" s="3">
        <v>111</v>
      </c>
      <c r="I9" s="3">
        <v>115</v>
      </c>
      <c r="J9" s="3">
        <v>116</v>
      </c>
      <c r="K9" s="3">
        <v>127</v>
      </c>
      <c r="L9" s="3">
        <v>123</v>
      </c>
      <c r="M9" s="3">
        <v>137</v>
      </c>
      <c r="N9" s="3">
        <v>129</v>
      </c>
      <c r="O9" s="3"/>
      <c r="P9" s="3">
        <v>118</v>
      </c>
      <c r="Q9" s="3">
        <v>104</v>
      </c>
      <c r="S9" s="8">
        <f t="shared" si="1"/>
        <v>0.72727272727272718</v>
      </c>
      <c r="T9" s="9" t="str">
        <f t="shared" si="2"/>
        <v/>
      </c>
      <c r="U9" s="9" t="str">
        <f t="shared" si="3"/>
        <v/>
      </c>
      <c r="V9" s="9">
        <f t="shared" si="4"/>
        <v>0.67272727272727273</v>
      </c>
      <c r="W9" s="9">
        <f t="shared" si="5"/>
        <v>0.69696969696969702</v>
      </c>
      <c r="X9" s="9">
        <f t="shared" si="6"/>
        <v>0.70303030303030301</v>
      </c>
      <c r="Y9" s="9">
        <f t="shared" si="7"/>
        <v>0.76969696969696966</v>
      </c>
      <c r="Z9" s="9">
        <f t="shared" si="8"/>
        <v>0.74545454545454548</v>
      </c>
      <c r="AA9" s="9">
        <f t="shared" si="9"/>
        <v>0.83030303030303032</v>
      </c>
      <c r="AB9" s="9">
        <f t="shared" si="10"/>
        <v>0.78181818181818186</v>
      </c>
      <c r="AC9" s="9" t="str">
        <f t="shared" si="11"/>
        <v/>
      </c>
      <c r="AD9" s="9">
        <f t="shared" si="12"/>
        <v>0.7151515151515152</v>
      </c>
      <c r="AE9" s="9">
        <f t="shared" si="13"/>
        <v>0.63030303030303025</v>
      </c>
      <c r="AF9" s="7">
        <f t="shared" si="14"/>
        <v>0</v>
      </c>
      <c r="AG9" s="10" t="s">
        <v>224</v>
      </c>
      <c r="AH9" s="7">
        <f t="shared" si="15"/>
        <v>0</v>
      </c>
      <c r="AI9" s="11" t="str">
        <f t="shared" si="16"/>
        <v>No</v>
      </c>
      <c r="AK9" s="4" t="s">
        <v>130</v>
      </c>
      <c r="AL9" s="12">
        <f t="shared" si="17"/>
        <v>62</v>
      </c>
      <c r="AM9" s="12">
        <f t="shared" si="26"/>
        <v>62</v>
      </c>
      <c r="AN9" s="3">
        <f>SUMIFS($D$3:$D$116,$B$3:$B$116,$AK9,F$3:F$116, "&lt;&gt;")</f>
        <v>62</v>
      </c>
      <c r="AO9" s="3">
        <f>SUMIFS($D$3:$D$116,$B$3:$B$116,$AK9,G$3:G$116, "&lt;&gt;")</f>
        <v>62</v>
      </c>
      <c r="AP9" s="3">
        <f>SUMIFS($D$3:$D$116,$B$3:$B$116,$AK9,H$3:H$116, "&lt;&gt;")</f>
        <v>62</v>
      </c>
      <c r="AQ9" s="3">
        <f>SUMIFS($D$3:$D$116,$B$3:$B$116,$AK9,I$3:I$116, "&lt;&gt;")</f>
        <v>62</v>
      </c>
      <c r="AR9" s="3"/>
      <c r="AS9" s="3"/>
      <c r="AT9" s="3">
        <f t="shared" si="27"/>
        <v>62</v>
      </c>
      <c r="AU9" s="3"/>
      <c r="AV9" s="3">
        <f>SUMIFS($D$3:$D$116,$B$3:$B$116,$AK9,N$3:N$116, "&lt;&gt;")</f>
        <v>62</v>
      </c>
      <c r="AW9" s="3"/>
      <c r="AX9" s="3">
        <f>SUMIFS($D$3:$D$116,$B$3:$B$116,$AK9,P$3:P$116, "&lt;&gt;")</f>
        <v>62</v>
      </c>
      <c r="AY9" s="3">
        <f>SUMIFS($D$3:$D$116,$B$3:$B$116,$AK9,Q$3:Q$116, "&lt;&gt;")</f>
        <v>62</v>
      </c>
      <c r="BA9" s="4" t="s">
        <v>130</v>
      </c>
      <c r="BB9" s="12">
        <f t="shared" si="28"/>
        <v>49.8</v>
      </c>
      <c r="BC9" s="3">
        <v>56</v>
      </c>
      <c r="BD9" s="3">
        <v>49</v>
      </c>
      <c r="BE9" s="3">
        <v>47</v>
      </c>
      <c r="BF9" s="3">
        <v>46</v>
      </c>
      <c r="BG9" s="3"/>
      <c r="BH9" s="43" t="s">
        <v>241</v>
      </c>
      <c r="BI9" s="3">
        <v>51</v>
      </c>
      <c r="BJ9" s="3"/>
      <c r="BK9" s="3">
        <v>48</v>
      </c>
      <c r="BL9" s="3"/>
      <c r="BM9" s="3">
        <v>58</v>
      </c>
      <c r="BN9" s="3">
        <v>117</v>
      </c>
      <c r="BP9" s="4" t="s">
        <v>130</v>
      </c>
      <c r="BQ9" s="9">
        <f>BB9/AM9</f>
        <v>0.8032258064516129</v>
      </c>
      <c r="BR9" s="9">
        <f>BC9/AN9</f>
        <v>0.90322580645161288</v>
      </c>
      <c r="BS9" s="9">
        <f>BD9/AO9</f>
        <v>0.79032258064516125</v>
      </c>
      <c r="BT9" s="9">
        <f>BE9/AP9</f>
        <v>0.75806451612903225</v>
      </c>
      <c r="BU9" s="9">
        <f>BF9/AQ9</f>
        <v>0.74193548387096775</v>
      </c>
      <c r="BV9" s="9"/>
      <c r="BW9" s="28" t="s">
        <v>241</v>
      </c>
      <c r="BX9" s="9">
        <f t="shared" si="29"/>
        <v>0.82258064516129037</v>
      </c>
      <c r="BY9" s="9"/>
      <c r="BZ9" s="9">
        <f>BK9/AV9</f>
        <v>0.77419354838709675</v>
      </c>
      <c r="CA9" s="9"/>
      <c r="CB9" s="9">
        <f>BM9/AX9</f>
        <v>0.93548387096774188</v>
      </c>
      <c r="CC9" s="9">
        <f>BN9/AY9</f>
        <v>1.8870967741935485</v>
      </c>
      <c r="CD9" s="7">
        <f t="shared" si="24"/>
        <v>1</v>
      </c>
      <c r="CE9" s="10" t="s">
        <v>223</v>
      </c>
      <c r="CF9" s="7">
        <f t="shared" si="25"/>
        <v>3</v>
      </c>
      <c r="CG9" s="11" t="s">
        <v>223</v>
      </c>
    </row>
    <row r="10" spans="1:85" ht="16" customHeight="1" x14ac:dyDescent="0.2">
      <c r="A10" s="3" t="s">
        <v>20</v>
      </c>
      <c r="B10" s="4" t="s">
        <v>130</v>
      </c>
      <c r="C10" s="3">
        <v>62</v>
      </c>
      <c r="D10" s="3">
        <v>62</v>
      </c>
      <c r="E10" s="3">
        <f t="shared" si="0"/>
        <v>59</v>
      </c>
      <c r="F10" s="3">
        <v>56</v>
      </c>
      <c r="G10" s="3">
        <v>49</v>
      </c>
      <c r="H10" s="3">
        <v>47</v>
      </c>
      <c r="I10" s="3">
        <v>46</v>
      </c>
      <c r="J10" s="3"/>
      <c r="K10" s="3"/>
      <c r="L10" s="3">
        <v>51</v>
      </c>
      <c r="M10" s="3"/>
      <c r="N10" s="3">
        <v>48</v>
      </c>
      <c r="O10" s="3"/>
      <c r="P10" s="3">
        <v>58</v>
      </c>
      <c r="Q10" s="3">
        <v>117</v>
      </c>
      <c r="S10" s="8">
        <f t="shared" si="1"/>
        <v>0.95161290322580649</v>
      </c>
      <c r="T10" s="9">
        <f t="shared" si="2"/>
        <v>0.90322580645161288</v>
      </c>
      <c r="U10" s="9">
        <f t="shared" si="3"/>
        <v>0.79032258064516125</v>
      </c>
      <c r="V10" s="9">
        <f t="shared" si="4"/>
        <v>0.75806451612903225</v>
      </c>
      <c r="W10" s="9">
        <f t="shared" si="5"/>
        <v>0.74193548387096775</v>
      </c>
      <c r="X10" s="9" t="str">
        <f t="shared" si="6"/>
        <v/>
      </c>
      <c r="Y10" s="9" t="str">
        <f t="shared" si="7"/>
        <v/>
      </c>
      <c r="Z10" s="9">
        <f t="shared" si="8"/>
        <v>0.82258064516129037</v>
      </c>
      <c r="AA10" s="9" t="str">
        <f t="shared" si="9"/>
        <v/>
      </c>
      <c r="AB10" s="9">
        <f t="shared" si="10"/>
        <v>0.77419354838709675</v>
      </c>
      <c r="AC10" s="9" t="str">
        <f t="shared" si="11"/>
        <v/>
      </c>
      <c r="AD10" s="9">
        <f t="shared" si="12"/>
        <v>0.93548387096774188</v>
      </c>
      <c r="AE10" s="9">
        <f t="shared" si="13"/>
        <v>1.8870967741935485</v>
      </c>
      <c r="AF10" s="7">
        <f t="shared" si="14"/>
        <v>1</v>
      </c>
      <c r="AG10" s="10" t="s">
        <v>223</v>
      </c>
      <c r="AH10" s="7">
        <f t="shared" si="15"/>
        <v>3</v>
      </c>
      <c r="AI10" s="11" t="str">
        <f t="shared" si="16"/>
        <v>Yes</v>
      </c>
      <c r="AK10" s="4" t="s">
        <v>132</v>
      </c>
      <c r="AL10" s="12"/>
      <c r="AM10" s="12"/>
      <c r="AN10" s="3"/>
      <c r="AO10" s="3"/>
      <c r="AP10" s="3"/>
      <c r="AQ10" s="3"/>
      <c r="AR10" s="3"/>
      <c r="AS10" s="3"/>
      <c r="AT10" s="3"/>
      <c r="AU10" s="3"/>
      <c r="AV10" s="3"/>
      <c r="AW10" s="3"/>
      <c r="AX10" s="3"/>
      <c r="AY10" s="3"/>
      <c r="BA10" s="4" t="s">
        <v>132</v>
      </c>
      <c r="BB10" s="12"/>
      <c r="BC10" s="3"/>
      <c r="BD10" s="3"/>
      <c r="BE10" s="3"/>
      <c r="BF10" s="3"/>
      <c r="BG10" s="3"/>
      <c r="BH10" s="3" t="s">
        <v>239</v>
      </c>
      <c r="BI10" s="3" t="s">
        <v>239</v>
      </c>
      <c r="BJ10" s="3"/>
      <c r="BK10" s="3"/>
      <c r="BL10" s="3"/>
      <c r="BM10" s="3"/>
      <c r="BN10" s="3"/>
      <c r="BP10" s="4" t="s">
        <v>132</v>
      </c>
      <c r="BQ10" s="9"/>
      <c r="BR10" s="9"/>
      <c r="BS10" s="9"/>
      <c r="BT10" s="9"/>
      <c r="BU10" s="9"/>
      <c r="BV10" s="9"/>
      <c r="BW10" s="28" t="s">
        <v>241</v>
      </c>
      <c r="BX10" s="28" t="s">
        <v>241</v>
      </c>
      <c r="BY10" s="9"/>
      <c r="BZ10" s="9"/>
      <c r="CA10" s="9"/>
      <c r="CB10" s="9"/>
      <c r="CC10" s="9"/>
      <c r="CD10" s="7">
        <f t="shared" si="24"/>
        <v>0</v>
      </c>
      <c r="CE10" s="10" t="s">
        <v>224</v>
      </c>
      <c r="CF10" s="7">
        <f t="shared" si="25"/>
        <v>0</v>
      </c>
      <c r="CG10" s="11" t="s">
        <v>224</v>
      </c>
    </row>
    <row r="11" spans="1:85" ht="16" customHeight="1" x14ac:dyDescent="0.2">
      <c r="A11" s="3" t="s">
        <v>257</v>
      </c>
      <c r="B11" s="4" t="s">
        <v>131</v>
      </c>
      <c r="C11" s="3">
        <v>9</v>
      </c>
      <c r="D11" s="3"/>
      <c r="E11" s="3"/>
      <c r="F11" s="3"/>
      <c r="G11" s="3"/>
      <c r="H11" s="3"/>
      <c r="I11" s="3"/>
      <c r="J11" s="3"/>
      <c r="K11" s="3"/>
      <c r="L11" s="3"/>
      <c r="M11" s="3"/>
      <c r="N11" s="3"/>
      <c r="O11" s="3"/>
      <c r="P11" s="3"/>
      <c r="Q11" s="3"/>
      <c r="S11" s="8" t="e">
        <f t="shared" si="1"/>
        <v>#DIV/0!</v>
      </c>
      <c r="T11" s="9" t="str">
        <f t="shared" si="2"/>
        <v/>
      </c>
      <c r="U11" s="9" t="str">
        <f t="shared" si="3"/>
        <v/>
      </c>
      <c r="V11" s="9" t="str">
        <f t="shared" si="4"/>
        <v/>
      </c>
      <c r="W11" s="9" t="str">
        <f t="shared" si="5"/>
        <v/>
      </c>
      <c r="X11" s="9" t="str">
        <f t="shared" si="6"/>
        <v/>
      </c>
      <c r="Y11" s="9" t="str">
        <f t="shared" si="7"/>
        <v/>
      </c>
      <c r="Z11" s="9" t="str">
        <f t="shared" si="8"/>
        <v/>
      </c>
      <c r="AA11" s="9" t="str">
        <f t="shared" si="9"/>
        <v/>
      </c>
      <c r="AB11" s="9" t="str">
        <f t="shared" si="10"/>
        <v/>
      </c>
      <c r="AC11" s="9" t="str">
        <f t="shared" si="11"/>
        <v/>
      </c>
      <c r="AD11" s="9" t="str">
        <f t="shared" si="12"/>
        <v/>
      </c>
      <c r="AE11" s="9" t="str">
        <f t="shared" si="13"/>
        <v/>
      </c>
      <c r="AF11" s="7">
        <f t="shared" si="14"/>
        <v>0</v>
      </c>
      <c r="AG11" s="10" t="s">
        <v>224</v>
      </c>
      <c r="AH11" s="7">
        <f t="shared" si="15"/>
        <v>0</v>
      </c>
      <c r="AI11" s="11" t="str">
        <f t="shared" si="16"/>
        <v>No</v>
      </c>
      <c r="AK11" s="4" t="s">
        <v>133</v>
      </c>
      <c r="AL11" s="12">
        <f t="shared" ref="AL11:AL48" si="32">SUMIF($B$3:$B$116,AK11,D$3:D$116)</f>
        <v>90</v>
      </c>
      <c r="AM11" s="12">
        <f t="shared" si="26"/>
        <v>90</v>
      </c>
      <c r="AN11" s="3">
        <f>SUMIFS($D$3:$D$116,$B$3:$B$116,$AK11,F$3:F$116, "&lt;&gt;")</f>
        <v>90</v>
      </c>
      <c r="AO11" s="3">
        <f>SUMIFS($D$3:$D$116,$B$3:$B$116,$AK11,G$3:G$116, "&lt;&gt;")</f>
        <v>90</v>
      </c>
      <c r="AP11" s="3"/>
      <c r="AQ11" s="3">
        <f t="shared" ref="AQ11:AY12" si="33">SUMIFS($D$3:$D$116,$B$3:$B$116,$AK11,I$3:I$116, "&lt;&gt;")</f>
        <v>90</v>
      </c>
      <c r="AR11" s="3">
        <f t="shared" si="33"/>
        <v>90</v>
      </c>
      <c r="AS11" s="3">
        <f t="shared" si="33"/>
        <v>90</v>
      </c>
      <c r="AT11" s="3">
        <f t="shared" si="33"/>
        <v>90</v>
      </c>
      <c r="AU11" s="3">
        <f t="shared" si="33"/>
        <v>90</v>
      </c>
      <c r="AV11" s="3">
        <f t="shared" si="33"/>
        <v>90</v>
      </c>
      <c r="AW11" s="3">
        <f t="shared" si="33"/>
        <v>90</v>
      </c>
      <c r="AX11" s="3">
        <f t="shared" si="33"/>
        <v>90</v>
      </c>
      <c r="AY11" s="3">
        <f t="shared" si="33"/>
        <v>90</v>
      </c>
      <c r="BA11" s="4" t="s">
        <v>133</v>
      </c>
      <c r="BB11" s="12">
        <f t="shared" si="28"/>
        <v>84.5</v>
      </c>
      <c r="BC11" s="3">
        <v>88</v>
      </c>
      <c r="BD11" s="3">
        <v>81</v>
      </c>
      <c r="BE11" s="3"/>
      <c r="BF11" s="3">
        <v>88</v>
      </c>
      <c r="BG11" s="3">
        <v>85</v>
      </c>
      <c r="BH11" s="3">
        <v>81</v>
      </c>
      <c r="BI11" s="3">
        <v>84</v>
      </c>
      <c r="BJ11" s="3">
        <v>87</v>
      </c>
      <c r="BK11" s="3">
        <v>89</v>
      </c>
      <c r="BL11" s="3">
        <v>90</v>
      </c>
      <c r="BM11" s="3">
        <v>89</v>
      </c>
      <c r="BN11" s="3">
        <v>83</v>
      </c>
      <c r="BP11" s="4" t="s">
        <v>133</v>
      </c>
      <c r="BQ11" s="9">
        <f>BB11/AM11</f>
        <v>0.93888888888888888</v>
      </c>
      <c r="BR11" s="9">
        <f>BC11/AN11</f>
        <v>0.97777777777777775</v>
      </c>
      <c r="BS11" s="9">
        <f>BD11/AO11</f>
        <v>0.9</v>
      </c>
      <c r="BT11" s="9"/>
      <c r="BU11" s="9">
        <f t="shared" ref="BU11:CC12" si="34">BF11/AQ11</f>
        <v>0.97777777777777775</v>
      </c>
      <c r="BV11" s="9">
        <f t="shared" si="34"/>
        <v>0.94444444444444442</v>
      </c>
      <c r="BW11" s="9">
        <f t="shared" si="34"/>
        <v>0.9</v>
      </c>
      <c r="BX11" s="9">
        <f t="shared" si="34"/>
        <v>0.93333333333333335</v>
      </c>
      <c r="BY11" s="9">
        <f t="shared" si="34"/>
        <v>0.96666666666666667</v>
      </c>
      <c r="BZ11" s="9">
        <f t="shared" si="34"/>
        <v>0.98888888888888893</v>
      </c>
      <c r="CA11" s="9">
        <f t="shared" si="34"/>
        <v>1</v>
      </c>
      <c r="CB11" s="9">
        <f t="shared" si="34"/>
        <v>0.98888888888888893</v>
      </c>
      <c r="CC11" s="9">
        <f t="shared" si="34"/>
        <v>0.92222222222222228</v>
      </c>
      <c r="CD11" s="7">
        <f t="shared" si="24"/>
        <v>0</v>
      </c>
      <c r="CE11" s="10" t="s">
        <v>224</v>
      </c>
      <c r="CF11" s="7">
        <f t="shared" si="25"/>
        <v>9</v>
      </c>
      <c r="CG11" s="11" t="s">
        <v>223</v>
      </c>
    </row>
    <row r="12" spans="1:85" ht="16" customHeight="1" x14ac:dyDescent="0.2">
      <c r="A12" s="3" t="s">
        <v>21</v>
      </c>
      <c r="B12" s="4" t="s">
        <v>132</v>
      </c>
      <c r="C12" s="3"/>
      <c r="D12" s="3"/>
      <c r="E12" s="3"/>
      <c r="F12" s="3"/>
      <c r="G12" s="3"/>
      <c r="H12" s="3"/>
      <c r="I12" s="3"/>
      <c r="J12" s="3"/>
      <c r="K12" s="3"/>
      <c r="L12" s="3"/>
      <c r="M12" s="3"/>
      <c r="N12" s="3"/>
      <c r="O12" s="3"/>
      <c r="P12" s="3"/>
      <c r="Q12" s="3"/>
      <c r="S12" s="8" t="e">
        <f t="shared" si="1"/>
        <v>#DIV/0!</v>
      </c>
      <c r="T12" s="9" t="str">
        <f t="shared" si="2"/>
        <v/>
      </c>
      <c r="U12" s="9" t="str">
        <f t="shared" si="3"/>
        <v/>
      </c>
      <c r="V12" s="9" t="str">
        <f t="shared" si="4"/>
        <v/>
      </c>
      <c r="W12" s="9" t="str">
        <f t="shared" si="5"/>
        <v/>
      </c>
      <c r="X12" s="9" t="str">
        <f t="shared" si="6"/>
        <v/>
      </c>
      <c r="Y12" s="9" t="str">
        <f t="shared" si="7"/>
        <v/>
      </c>
      <c r="Z12" s="9" t="str">
        <f t="shared" si="8"/>
        <v/>
      </c>
      <c r="AA12" s="9" t="str">
        <f t="shared" si="9"/>
        <v/>
      </c>
      <c r="AB12" s="9" t="str">
        <f t="shared" si="10"/>
        <v/>
      </c>
      <c r="AC12" s="9" t="str">
        <f t="shared" si="11"/>
        <v/>
      </c>
      <c r="AD12" s="9" t="str">
        <f t="shared" si="12"/>
        <v/>
      </c>
      <c r="AE12" s="9" t="str">
        <f t="shared" si="13"/>
        <v/>
      </c>
      <c r="AF12" s="7">
        <f t="shared" si="14"/>
        <v>0</v>
      </c>
      <c r="AG12" s="10" t="s">
        <v>224</v>
      </c>
      <c r="AH12" s="7">
        <f t="shared" si="15"/>
        <v>0</v>
      </c>
      <c r="AI12" s="11" t="str">
        <f t="shared" si="16"/>
        <v>No</v>
      </c>
      <c r="AK12" s="4" t="s">
        <v>134</v>
      </c>
      <c r="AL12" s="12">
        <f t="shared" si="32"/>
        <v>224</v>
      </c>
      <c r="AM12" s="12">
        <f t="shared" si="26"/>
        <v>224</v>
      </c>
      <c r="AN12" s="3"/>
      <c r="AO12" s="3">
        <f>SUMIFS($D$3:$D$116,$B$3:$B$116,$AK12,G$3:G$116, "&lt;&gt;")</f>
        <v>224</v>
      </c>
      <c r="AP12" s="3">
        <f>SUMIFS($D$3:$D$116,$B$3:$B$116,$AK12,H$3:H$116, "&lt;&gt;")</f>
        <v>224</v>
      </c>
      <c r="AQ12" s="3">
        <f t="shared" si="33"/>
        <v>224</v>
      </c>
      <c r="AR12" s="3">
        <f t="shared" si="33"/>
        <v>224</v>
      </c>
      <c r="AS12" s="3">
        <f t="shared" si="33"/>
        <v>224</v>
      </c>
      <c r="AT12" s="3">
        <f t="shared" si="33"/>
        <v>224</v>
      </c>
      <c r="AU12" s="3">
        <f t="shared" si="33"/>
        <v>224</v>
      </c>
      <c r="AV12" s="3">
        <f t="shared" si="33"/>
        <v>224</v>
      </c>
      <c r="AW12" s="3">
        <f t="shared" si="33"/>
        <v>224</v>
      </c>
      <c r="AX12" s="3">
        <f t="shared" si="33"/>
        <v>224</v>
      </c>
      <c r="AY12" s="3">
        <f t="shared" si="33"/>
        <v>224</v>
      </c>
      <c r="BA12" s="4" t="s">
        <v>134</v>
      </c>
      <c r="BB12" s="12">
        <f t="shared" si="28"/>
        <v>104.83333333333333</v>
      </c>
      <c r="BC12" s="3"/>
      <c r="BD12" s="3">
        <v>108</v>
      </c>
      <c r="BE12" s="3">
        <v>99</v>
      </c>
      <c r="BF12" s="3">
        <v>98</v>
      </c>
      <c r="BG12" s="3">
        <v>102</v>
      </c>
      <c r="BH12" s="3">
        <v>105</v>
      </c>
      <c r="BI12" s="3">
        <v>117</v>
      </c>
      <c r="BJ12" s="3">
        <v>116</v>
      </c>
      <c r="BK12" s="3">
        <v>110</v>
      </c>
      <c r="BL12" s="3">
        <v>104</v>
      </c>
      <c r="BM12" s="3">
        <v>96</v>
      </c>
      <c r="BN12" s="3">
        <v>128</v>
      </c>
      <c r="BP12" s="4" t="s">
        <v>134</v>
      </c>
      <c r="BQ12" s="9">
        <f t="shared" ref="BQ12:BQ48" si="35">BB12/AM12</f>
        <v>0.46800595238095238</v>
      </c>
      <c r="BR12" s="9"/>
      <c r="BS12" s="9">
        <f>BD12/AO12</f>
        <v>0.48214285714285715</v>
      </c>
      <c r="BT12" s="9">
        <f>BE12/AP12</f>
        <v>0.4419642857142857</v>
      </c>
      <c r="BU12" s="9">
        <f t="shared" si="34"/>
        <v>0.4375</v>
      </c>
      <c r="BV12" s="9">
        <f t="shared" si="34"/>
        <v>0.45535714285714285</v>
      </c>
      <c r="BW12" s="9">
        <f t="shared" si="34"/>
        <v>0.46875</v>
      </c>
      <c r="BX12" s="9">
        <f t="shared" si="34"/>
        <v>0.5223214285714286</v>
      </c>
      <c r="BY12" s="9">
        <f t="shared" si="34"/>
        <v>0.5178571428571429</v>
      </c>
      <c r="BZ12" s="9">
        <f t="shared" si="34"/>
        <v>0.49107142857142855</v>
      </c>
      <c r="CA12" s="9">
        <f t="shared" si="34"/>
        <v>0.4642857142857143</v>
      </c>
      <c r="CB12" s="9">
        <f t="shared" si="34"/>
        <v>0.42857142857142855</v>
      </c>
      <c r="CC12" s="9">
        <f t="shared" si="34"/>
        <v>0.5714285714285714</v>
      </c>
      <c r="CD12" s="7">
        <f t="shared" si="24"/>
        <v>0</v>
      </c>
      <c r="CE12" s="10" t="s">
        <v>224</v>
      </c>
      <c r="CF12" s="7">
        <f t="shared" si="25"/>
        <v>0</v>
      </c>
      <c r="CG12" s="11" t="s">
        <v>224</v>
      </c>
    </row>
    <row r="13" spans="1:85" ht="16" customHeight="1" x14ac:dyDescent="0.2">
      <c r="A13" s="3" t="s">
        <v>22</v>
      </c>
      <c r="B13" s="4" t="s">
        <v>133</v>
      </c>
      <c r="C13" s="3">
        <v>90</v>
      </c>
      <c r="D13" s="3">
        <v>90</v>
      </c>
      <c r="E13" s="3">
        <f>AVERAGEIF(F13:Q13,"&lt;&gt;",F13:Q13)</f>
        <v>85.909090909090907</v>
      </c>
      <c r="F13" s="3">
        <v>88</v>
      </c>
      <c r="G13" s="3">
        <v>81</v>
      </c>
      <c r="H13" s="3"/>
      <c r="I13" s="3">
        <v>88</v>
      </c>
      <c r="J13" s="3">
        <v>85</v>
      </c>
      <c r="K13" s="3">
        <v>81</v>
      </c>
      <c r="L13" s="3">
        <v>84</v>
      </c>
      <c r="M13" s="3">
        <v>87</v>
      </c>
      <c r="N13" s="3">
        <v>89</v>
      </c>
      <c r="O13" s="3">
        <v>90</v>
      </c>
      <c r="P13" s="3">
        <v>89</v>
      </c>
      <c r="Q13" s="3">
        <v>83</v>
      </c>
      <c r="S13" s="8">
        <f t="shared" si="1"/>
        <v>0.95454545454545459</v>
      </c>
      <c r="T13" s="9">
        <f t="shared" si="2"/>
        <v>0.97777777777777775</v>
      </c>
      <c r="U13" s="9">
        <f t="shared" si="3"/>
        <v>0.9</v>
      </c>
      <c r="V13" s="9" t="str">
        <f t="shared" si="4"/>
        <v/>
      </c>
      <c r="W13" s="9">
        <f t="shared" si="5"/>
        <v>0.97777777777777775</v>
      </c>
      <c r="X13" s="9">
        <f t="shared" si="6"/>
        <v>0.94444444444444442</v>
      </c>
      <c r="Y13" s="9">
        <f t="shared" si="7"/>
        <v>0.9</v>
      </c>
      <c r="Z13" s="9">
        <f t="shared" si="8"/>
        <v>0.93333333333333335</v>
      </c>
      <c r="AA13" s="9">
        <f t="shared" si="9"/>
        <v>0.96666666666666667</v>
      </c>
      <c r="AB13" s="9">
        <f t="shared" si="10"/>
        <v>0.98888888888888893</v>
      </c>
      <c r="AC13" s="9">
        <f t="shared" si="11"/>
        <v>1</v>
      </c>
      <c r="AD13" s="9">
        <f t="shared" si="12"/>
        <v>0.98888888888888893</v>
      </c>
      <c r="AE13" s="9">
        <f t="shared" si="13"/>
        <v>0.92222222222222228</v>
      </c>
      <c r="AF13" s="7">
        <f t="shared" si="14"/>
        <v>0</v>
      </c>
      <c r="AG13" s="10" t="s">
        <v>224</v>
      </c>
      <c r="AH13" s="7">
        <f t="shared" si="15"/>
        <v>9</v>
      </c>
      <c r="AI13" s="11" t="str">
        <f t="shared" si="16"/>
        <v>Yes</v>
      </c>
      <c r="AK13" s="4" t="s">
        <v>135</v>
      </c>
      <c r="AL13" s="12">
        <f t="shared" si="32"/>
        <v>440</v>
      </c>
      <c r="AM13" s="12">
        <f t="shared" si="26"/>
        <v>440</v>
      </c>
      <c r="AN13" s="3"/>
      <c r="AO13" s="3">
        <f t="shared" ref="AO13:AO21" si="36">SUMIFS($D$3:$D$116,$B$3:$B$116,$AK13,G$3:G$116, "&lt;&gt;")</f>
        <v>440</v>
      </c>
      <c r="AP13" s="3"/>
      <c r="AQ13" s="3">
        <f>SUMIFS($D$3:$D$116,$B$3:$B$116,$AK13,I$3:I$116, "&lt;&gt;")</f>
        <v>440</v>
      </c>
      <c r="AR13" s="3">
        <f>SUMIFS($D$3:$D$116,$B$3:$B$116,$AK13,J$3:J$116, "&lt;&gt;")</f>
        <v>440</v>
      </c>
      <c r="AS13" s="3">
        <f>SUMIFS($D$3:$D$116,$B$3:$B$116,$AK13,K$3:K$116, "&lt;&gt;")</f>
        <v>440</v>
      </c>
      <c r="AT13" s="3">
        <f>SUMIFS($D$3:$D$116,$B$3:$B$116,$AK13,L$3:L$116, "&lt;&gt;")</f>
        <v>440</v>
      </c>
      <c r="AU13" s="3"/>
      <c r="AV13" s="3">
        <f t="shared" ref="AV13:AV21" si="37">SUMIFS($D$3:$D$116,$B$3:$B$116,$AK13,N$3:N$116, "&lt;&gt;")</f>
        <v>440</v>
      </c>
      <c r="AW13" s="3">
        <f t="shared" ref="AW13:AW21" si="38">SUMIFS($D$3:$D$116,$B$3:$B$116,$AK13,O$3:O$116, "&lt;&gt;")</f>
        <v>440</v>
      </c>
      <c r="AX13" s="3">
        <f t="shared" ref="AX13:AX21" si="39">SUMIFS($D$3:$D$116,$B$3:$B$116,$AK13,P$3:P$116, "&lt;&gt;")</f>
        <v>440</v>
      </c>
      <c r="AY13" s="3">
        <f t="shared" ref="AY13:AY21" si="40">SUMIFS($D$3:$D$116,$B$3:$B$116,$AK13,Q$3:Q$116, "&lt;&gt;")</f>
        <v>440</v>
      </c>
      <c r="BA13" s="4" t="s">
        <v>135</v>
      </c>
      <c r="BB13" s="12">
        <f t="shared" si="28"/>
        <v>333.2</v>
      </c>
      <c r="BC13" s="3"/>
      <c r="BD13" s="3">
        <v>324</v>
      </c>
      <c r="BE13" s="3"/>
      <c r="BF13" s="3">
        <v>327</v>
      </c>
      <c r="BG13" s="3">
        <v>330</v>
      </c>
      <c r="BH13" s="3">
        <v>345</v>
      </c>
      <c r="BI13" s="3">
        <v>340</v>
      </c>
      <c r="BJ13" s="3"/>
      <c r="BK13" s="3">
        <v>308</v>
      </c>
      <c r="BL13" s="3">
        <v>316</v>
      </c>
      <c r="BM13" s="3">
        <v>330</v>
      </c>
      <c r="BN13" s="3">
        <v>325</v>
      </c>
      <c r="BP13" s="4" t="s">
        <v>135</v>
      </c>
      <c r="BQ13" s="9">
        <f t="shared" si="35"/>
        <v>0.75727272727272721</v>
      </c>
      <c r="BR13" s="9"/>
      <c r="BS13" s="9">
        <f t="shared" ref="BS13:BS21" si="41">BD13/AO13</f>
        <v>0.73636363636363633</v>
      </c>
      <c r="BT13" s="9"/>
      <c r="BU13" s="9">
        <f>BF13/AQ13</f>
        <v>0.74318181818181817</v>
      </c>
      <c r="BV13" s="9">
        <f>BG13/AR13</f>
        <v>0.75</v>
      </c>
      <c r="BW13" s="9">
        <f>BH13/AS13</f>
        <v>0.78409090909090906</v>
      </c>
      <c r="BX13" s="9">
        <f>BI13/AT13</f>
        <v>0.77272727272727271</v>
      </c>
      <c r="BY13" s="9"/>
      <c r="BZ13" s="9">
        <f t="shared" ref="BZ13:BZ21" si="42">BK13/AV13</f>
        <v>0.7</v>
      </c>
      <c r="CA13" s="9">
        <f t="shared" ref="CA13:CA21" si="43">BL13/AW13</f>
        <v>0.71818181818181814</v>
      </c>
      <c r="CB13" s="9">
        <f t="shared" ref="CB13:CB21" si="44">BM13/AX13</f>
        <v>0.75</v>
      </c>
      <c r="CC13" s="9">
        <f t="shared" ref="CC13:CC21" si="45">BN13/AY13</f>
        <v>0.73863636363636365</v>
      </c>
      <c r="CD13" s="7">
        <f t="shared" si="24"/>
        <v>0</v>
      </c>
      <c r="CE13" s="10" t="s">
        <v>224</v>
      </c>
      <c r="CF13" s="7">
        <f t="shared" si="25"/>
        <v>0</v>
      </c>
      <c r="CG13" s="11" t="s">
        <v>224</v>
      </c>
    </row>
    <row r="14" spans="1:85" ht="16" customHeight="1" x14ac:dyDescent="0.2">
      <c r="A14" s="3" t="s">
        <v>23</v>
      </c>
      <c r="B14" s="4" t="s">
        <v>134</v>
      </c>
      <c r="C14" s="3">
        <v>224</v>
      </c>
      <c r="D14" s="3">
        <v>224</v>
      </c>
      <c r="E14" s="3">
        <f>AVERAGEIF(F14:Q14,"&lt;&gt;",F14:Q14)</f>
        <v>107.54545454545455</v>
      </c>
      <c r="F14" s="3"/>
      <c r="G14" s="3">
        <v>108</v>
      </c>
      <c r="H14" s="3">
        <v>99</v>
      </c>
      <c r="I14" s="3">
        <v>98</v>
      </c>
      <c r="J14" s="3">
        <v>102</v>
      </c>
      <c r="K14" s="3">
        <v>105</v>
      </c>
      <c r="L14" s="3">
        <v>117</v>
      </c>
      <c r="M14" s="3">
        <v>116</v>
      </c>
      <c r="N14" s="3">
        <v>110</v>
      </c>
      <c r="O14" s="3">
        <v>104</v>
      </c>
      <c r="P14" s="3">
        <v>96</v>
      </c>
      <c r="Q14" s="3">
        <v>128</v>
      </c>
      <c r="S14" s="8">
        <f t="shared" si="1"/>
        <v>0.48011363636363635</v>
      </c>
      <c r="T14" s="9" t="str">
        <f t="shared" si="2"/>
        <v/>
      </c>
      <c r="U14" s="9">
        <f t="shared" si="3"/>
        <v>0.48214285714285715</v>
      </c>
      <c r="V14" s="9">
        <f t="shared" si="4"/>
        <v>0.4419642857142857</v>
      </c>
      <c r="W14" s="9">
        <f t="shared" si="5"/>
        <v>0.4375</v>
      </c>
      <c r="X14" s="9">
        <f t="shared" si="6"/>
        <v>0.45535714285714285</v>
      </c>
      <c r="Y14" s="9">
        <f t="shared" si="7"/>
        <v>0.46875</v>
      </c>
      <c r="Z14" s="9">
        <f t="shared" si="8"/>
        <v>0.5223214285714286</v>
      </c>
      <c r="AA14" s="9">
        <f t="shared" si="9"/>
        <v>0.5178571428571429</v>
      </c>
      <c r="AB14" s="9">
        <f t="shared" si="10"/>
        <v>0.49107142857142855</v>
      </c>
      <c r="AC14" s="9">
        <f t="shared" si="11"/>
        <v>0.4642857142857143</v>
      </c>
      <c r="AD14" s="9">
        <f t="shared" si="12"/>
        <v>0.42857142857142855</v>
      </c>
      <c r="AE14" s="9">
        <f t="shared" si="13"/>
        <v>0.5714285714285714</v>
      </c>
      <c r="AF14" s="7">
        <f t="shared" si="14"/>
        <v>0</v>
      </c>
      <c r="AG14" s="10" t="s">
        <v>224</v>
      </c>
      <c r="AH14" s="7">
        <f t="shared" si="15"/>
        <v>0</v>
      </c>
      <c r="AI14" s="11" t="str">
        <f t="shared" si="16"/>
        <v>No</v>
      </c>
      <c r="AK14" s="4" t="s">
        <v>136</v>
      </c>
      <c r="AL14" s="12">
        <f t="shared" si="32"/>
        <v>604</v>
      </c>
      <c r="AM14" s="12">
        <f t="shared" si="26"/>
        <v>604</v>
      </c>
      <c r="AN14" s="3">
        <f t="shared" ref="AN14:AN21" si="46">SUMIFS($D$3:$D$116,$B$3:$B$116,$AK14,F$3:F$116, "&lt;&gt;")</f>
        <v>604</v>
      </c>
      <c r="AO14" s="3">
        <f t="shared" si="36"/>
        <v>604</v>
      </c>
      <c r="AP14" s="3">
        <f t="shared" ref="AP14:AS18" si="47">SUMIFS($D$3:$D$116,$B$3:$B$116,$AK14,H$3:H$116, "&lt;&gt;")</f>
        <v>604</v>
      </c>
      <c r="AQ14" s="3">
        <f t="shared" si="47"/>
        <v>604</v>
      </c>
      <c r="AR14" s="3">
        <f t="shared" si="47"/>
        <v>604</v>
      </c>
      <c r="AS14" s="3">
        <f t="shared" si="47"/>
        <v>604</v>
      </c>
      <c r="AT14" s="3"/>
      <c r="AU14" s="3">
        <f t="shared" ref="AU14:AU21" si="48">SUMIFS($D$3:$D$116,$B$3:$B$116,$AK14,M$3:M$116, "&lt;&gt;")</f>
        <v>604</v>
      </c>
      <c r="AV14" s="3">
        <f t="shared" si="37"/>
        <v>604</v>
      </c>
      <c r="AW14" s="3">
        <f t="shared" si="38"/>
        <v>604</v>
      </c>
      <c r="AX14" s="3">
        <f t="shared" si="39"/>
        <v>604</v>
      </c>
      <c r="AY14" s="3">
        <f t="shared" si="40"/>
        <v>604</v>
      </c>
      <c r="BA14" s="4" t="s">
        <v>136</v>
      </c>
      <c r="BB14" s="12">
        <f t="shared" si="28"/>
        <v>530.5</v>
      </c>
      <c r="BC14" s="3">
        <v>526</v>
      </c>
      <c r="BD14" s="3">
        <v>542</v>
      </c>
      <c r="BE14" s="3">
        <v>529</v>
      </c>
      <c r="BF14" s="3">
        <v>534</v>
      </c>
      <c r="BG14" s="3">
        <v>530</v>
      </c>
      <c r="BH14" s="3">
        <v>522</v>
      </c>
      <c r="BI14" s="43" t="s">
        <v>241</v>
      </c>
      <c r="BJ14" s="3">
        <v>541</v>
      </c>
      <c r="BK14" s="3">
        <v>549</v>
      </c>
      <c r="BL14" s="3">
        <v>545</v>
      </c>
      <c r="BM14" s="3">
        <v>544</v>
      </c>
      <c r="BN14" s="3">
        <v>503</v>
      </c>
      <c r="BP14" s="4" t="s">
        <v>136</v>
      </c>
      <c r="BQ14" s="9">
        <f t="shared" si="35"/>
        <v>0.87831125827814571</v>
      </c>
      <c r="BR14" s="9">
        <f t="shared" ref="BR14:BR21" si="49">BC14/AN14</f>
        <v>0.87086092715231789</v>
      </c>
      <c r="BS14" s="9">
        <f t="shared" si="41"/>
        <v>0.89735099337748347</v>
      </c>
      <c r="BT14" s="9">
        <f t="shared" ref="BT14:BW18" si="50">BE14/AP14</f>
        <v>0.8758278145695364</v>
      </c>
      <c r="BU14" s="9">
        <f t="shared" si="50"/>
        <v>0.88410596026490063</v>
      </c>
      <c r="BV14" s="9">
        <f t="shared" si="50"/>
        <v>0.87748344370860931</v>
      </c>
      <c r="BW14" s="9">
        <f t="shared" si="50"/>
        <v>0.86423841059602646</v>
      </c>
      <c r="BX14" s="28" t="s">
        <v>241</v>
      </c>
      <c r="BY14" s="9">
        <f t="shared" ref="BY14:BY21" si="51">BJ14/AU14</f>
        <v>0.89569536423841056</v>
      </c>
      <c r="BZ14" s="9">
        <f t="shared" si="42"/>
        <v>0.90894039735099341</v>
      </c>
      <c r="CA14" s="9">
        <f t="shared" si="43"/>
        <v>0.90231788079470199</v>
      </c>
      <c r="CB14" s="9">
        <f t="shared" si="44"/>
        <v>0.90066225165562919</v>
      </c>
      <c r="CC14" s="9">
        <f t="shared" si="45"/>
        <v>0.83278145695364236</v>
      </c>
      <c r="CD14" s="7">
        <f t="shared" si="24"/>
        <v>0</v>
      </c>
      <c r="CE14" s="10" t="s">
        <v>224</v>
      </c>
      <c r="CF14" s="7">
        <f t="shared" si="25"/>
        <v>3</v>
      </c>
      <c r="CG14" s="11" t="s">
        <v>223</v>
      </c>
    </row>
    <row r="15" spans="1:85" ht="16" customHeight="1" x14ac:dyDescent="0.2">
      <c r="A15" s="3" t="s">
        <v>256</v>
      </c>
      <c r="B15" s="4" t="s">
        <v>134</v>
      </c>
      <c r="C15" s="3">
        <v>79</v>
      </c>
      <c r="D15" s="3"/>
      <c r="E15" s="3"/>
      <c r="F15" s="3"/>
      <c r="G15" s="3"/>
      <c r="H15" s="3"/>
      <c r="I15" s="3"/>
      <c r="J15" s="3"/>
      <c r="K15" s="3"/>
      <c r="L15" s="3"/>
      <c r="M15" s="3"/>
      <c r="N15" s="3"/>
      <c r="O15" s="3"/>
      <c r="P15" s="3"/>
      <c r="Q15" s="3"/>
      <c r="S15" s="8" t="e">
        <f t="shared" si="1"/>
        <v>#DIV/0!</v>
      </c>
      <c r="T15" s="9" t="str">
        <f t="shared" si="2"/>
        <v/>
      </c>
      <c r="U15" s="9" t="str">
        <f t="shared" si="3"/>
        <v/>
      </c>
      <c r="V15" s="9" t="str">
        <f t="shared" si="4"/>
        <v/>
      </c>
      <c r="W15" s="9" t="str">
        <f t="shared" si="5"/>
        <v/>
      </c>
      <c r="X15" s="9" t="str">
        <f t="shared" si="6"/>
        <v/>
      </c>
      <c r="Y15" s="9" t="str">
        <f t="shared" si="7"/>
        <v/>
      </c>
      <c r="Z15" s="9" t="str">
        <f t="shared" si="8"/>
        <v/>
      </c>
      <c r="AA15" s="9" t="str">
        <f t="shared" si="9"/>
        <v/>
      </c>
      <c r="AB15" s="9" t="str">
        <f t="shared" si="10"/>
        <v/>
      </c>
      <c r="AC15" s="9" t="str">
        <f t="shared" si="11"/>
        <v/>
      </c>
      <c r="AD15" s="9" t="str">
        <f t="shared" si="12"/>
        <v/>
      </c>
      <c r="AE15" s="9" t="str">
        <f t="shared" si="13"/>
        <v/>
      </c>
      <c r="AF15" s="7">
        <f t="shared" si="14"/>
        <v>0</v>
      </c>
      <c r="AG15" s="10" t="s">
        <v>224</v>
      </c>
      <c r="AH15" s="7">
        <f t="shared" si="15"/>
        <v>0</v>
      </c>
      <c r="AI15" s="11" t="str">
        <f t="shared" si="16"/>
        <v>No</v>
      </c>
      <c r="AK15" s="4" t="s">
        <v>137</v>
      </c>
      <c r="AL15" s="12">
        <f t="shared" si="32"/>
        <v>236</v>
      </c>
      <c r="AM15" s="12">
        <f t="shared" si="26"/>
        <v>210.85714285714286</v>
      </c>
      <c r="AN15" s="3">
        <f t="shared" si="46"/>
        <v>236</v>
      </c>
      <c r="AO15" s="3">
        <f t="shared" si="36"/>
        <v>236</v>
      </c>
      <c r="AP15" s="3">
        <f t="shared" si="47"/>
        <v>60</v>
      </c>
      <c r="AQ15" s="3">
        <f t="shared" si="47"/>
        <v>236</v>
      </c>
      <c r="AR15" s="3">
        <f t="shared" si="47"/>
        <v>236</v>
      </c>
      <c r="AS15" s="3">
        <f t="shared" si="47"/>
        <v>236</v>
      </c>
      <c r="AT15" s="3">
        <f t="shared" ref="AT15:AT27" si="52">SUMIFS($D$3:$D$116,$B$3:$B$116,$AK15,L$3:L$116, "&lt;&gt;")</f>
        <v>236</v>
      </c>
      <c r="AU15" s="3">
        <f t="shared" si="48"/>
        <v>236</v>
      </c>
      <c r="AV15" s="3">
        <f t="shared" si="37"/>
        <v>236</v>
      </c>
      <c r="AW15" s="3">
        <f t="shared" si="38"/>
        <v>236</v>
      </c>
      <c r="AX15" s="3">
        <f t="shared" si="39"/>
        <v>236</v>
      </c>
      <c r="AY15" s="3">
        <f t="shared" si="40"/>
        <v>236</v>
      </c>
      <c r="BA15" s="4" t="s">
        <v>137</v>
      </c>
      <c r="BB15" s="12">
        <f t="shared" si="28"/>
        <v>202.28571428571428</v>
      </c>
      <c r="BC15" s="3">
        <v>237</v>
      </c>
      <c r="BD15" s="3">
        <v>229</v>
      </c>
      <c r="BE15" s="3">
        <v>49</v>
      </c>
      <c r="BF15" s="3">
        <v>224</v>
      </c>
      <c r="BG15" s="3">
        <v>232</v>
      </c>
      <c r="BH15" s="3">
        <v>223</v>
      </c>
      <c r="BI15" s="3">
        <v>222</v>
      </c>
      <c r="BJ15" s="3">
        <v>233</v>
      </c>
      <c r="BK15" s="3">
        <v>235</v>
      </c>
      <c r="BL15" s="3">
        <v>240</v>
      </c>
      <c r="BM15" s="3">
        <v>226</v>
      </c>
      <c r="BN15" s="3">
        <v>160</v>
      </c>
      <c r="BP15" s="4" t="s">
        <v>137</v>
      </c>
      <c r="BQ15" s="9">
        <f t="shared" si="35"/>
        <v>0.95934959349593485</v>
      </c>
      <c r="BR15" s="9">
        <f t="shared" si="49"/>
        <v>1.0042372881355932</v>
      </c>
      <c r="BS15" s="9">
        <f t="shared" si="41"/>
        <v>0.97033898305084743</v>
      </c>
      <c r="BT15" s="9">
        <f t="shared" si="50"/>
        <v>0.81666666666666665</v>
      </c>
      <c r="BU15" s="9">
        <f t="shared" si="50"/>
        <v>0.94915254237288138</v>
      </c>
      <c r="BV15" s="9">
        <f t="shared" si="50"/>
        <v>0.98305084745762716</v>
      </c>
      <c r="BW15" s="9">
        <f t="shared" si="50"/>
        <v>0.94491525423728817</v>
      </c>
      <c r="BX15" s="9">
        <f t="shared" ref="BX15:BX27" si="53">BI15/AT15</f>
        <v>0.94067796610169496</v>
      </c>
      <c r="BY15" s="9">
        <f t="shared" si="51"/>
        <v>0.98728813559322037</v>
      </c>
      <c r="BZ15" s="9">
        <f t="shared" si="42"/>
        <v>0.99576271186440679</v>
      </c>
      <c r="CA15" s="9">
        <f t="shared" si="43"/>
        <v>1.0169491525423728</v>
      </c>
      <c r="CB15" s="9">
        <f t="shared" si="44"/>
        <v>0.9576271186440678</v>
      </c>
      <c r="CC15" s="9">
        <f t="shared" si="45"/>
        <v>0.67796610169491522</v>
      </c>
      <c r="CD15" s="7">
        <f t="shared" si="24"/>
        <v>2</v>
      </c>
      <c r="CE15" s="10" t="s">
        <v>223</v>
      </c>
      <c r="CF15" s="7">
        <f t="shared" si="25"/>
        <v>10</v>
      </c>
      <c r="CG15" s="11" t="s">
        <v>223</v>
      </c>
    </row>
    <row r="16" spans="1:85" ht="16" customHeight="1" x14ac:dyDescent="0.2">
      <c r="A16" s="3" t="s">
        <v>24</v>
      </c>
      <c r="B16" s="4" t="s">
        <v>135</v>
      </c>
      <c r="C16" s="3">
        <v>440</v>
      </c>
      <c r="D16" s="3">
        <v>440</v>
      </c>
      <c r="E16" s="3">
        <f t="shared" ref="E16:E43" si="54">AVERAGEIF(F16:Q16,"&lt;&gt;",F16:Q16)</f>
        <v>327.22222222222223</v>
      </c>
      <c r="F16" s="3"/>
      <c r="G16" s="3">
        <v>324</v>
      </c>
      <c r="H16" s="3"/>
      <c r="I16" s="3">
        <v>327</v>
      </c>
      <c r="J16" s="3">
        <v>330</v>
      </c>
      <c r="K16" s="3">
        <v>345</v>
      </c>
      <c r="L16" s="3">
        <v>340</v>
      </c>
      <c r="M16" s="3"/>
      <c r="N16" s="3">
        <v>308</v>
      </c>
      <c r="O16" s="3">
        <v>316</v>
      </c>
      <c r="P16" s="3">
        <v>330</v>
      </c>
      <c r="Q16" s="3">
        <v>325</v>
      </c>
      <c r="S16" s="8">
        <f t="shared" si="1"/>
        <v>0.74368686868686862</v>
      </c>
      <c r="T16" s="9" t="str">
        <f t="shared" si="2"/>
        <v/>
      </c>
      <c r="U16" s="9">
        <f t="shared" si="3"/>
        <v>0.73636363636363633</v>
      </c>
      <c r="V16" s="9" t="str">
        <f t="shared" si="4"/>
        <v/>
      </c>
      <c r="W16" s="9">
        <f t="shared" si="5"/>
        <v>0.74318181818181817</v>
      </c>
      <c r="X16" s="9">
        <f t="shared" si="6"/>
        <v>0.75</v>
      </c>
      <c r="Y16" s="9">
        <f t="shared" si="7"/>
        <v>0.78409090909090906</v>
      </c>
      <c r="Z16" s="9">
        <f t="shared" si="8"/>
        <v>0.77272727272727271</v>
      </c>
      <c r="AA16" s="9" t="str">
        <f t="shared" si="9"/>
        <v/>
      </c>
      <c r="AB16" s="9">
        <f t="shared" si="10"/>
        <v>0.7</v>
      </c>
      <c r="AC16" s="9">
        <f t="shared" si="11"/>
        <v>0.71818181818181814</v>
      </c>
      <c r="AD16" s="9">
        <f t="shared" si="12"/>
        <v>0.75</v>
      </c>
      <c r="AE16" s="9">
        <f t="shared" si="13"/>
        <v>0.73863636363636365</v>
      </c>
      <c r="AF16" s="7">
        <f t="shared" si="14"/>
        <v>0</v>
      </c>
      <c r="AG16" s="10" t="s">
        <v>224</v>
      </c>
      <c r="AH16" s="7">
        <f t="shared" si="15"/>
        <v>0</v>
      </c>
      <c r="AI16" s="11" t="str">
        <f t="shared" si="16"/>
        <v>No</v>
      </c>
      <c r="AK16" s="4" t="s">
        <v>138</v>
      </c>
      <c r="AL16" s="12">
        <f t="shared" si="32"/>
        <v>665</v>
      </c>
      <c r="AM16" s="12">
        <f t="shared" si="26"/>
        <v>665</v>
      </c>
      <c r="AN16" s="3">
        <f t="shared" si="46"/>
        <v>665</v>
      </c>
      <c r="AO16" s="3">
        <f t="shared" si="36"/>
        <v>665</v>
      </c>
      <c r="AP16" s="3">
        <f t="shared" si="47"/>
        <v>665</v>
      </c>
      <c r="AQ16" s="3">
        <f t="shared" si="47"/>
        <v>665</v>
      </c>
      <c r="AR16" s="3">
        <f t="shared" si="47"/>
        <v>665</v>
      </c>
      <c r="AS16" s="3">
        <f t="shared" si="47"/>
        <v>665</v>
      </c>
      <c r="AT16" s="3">
        <f t="shared" si="52"/>
        <v>665</v>
      </c>
      <c r="AU16" s="3">
        <f t="shared" si="48"/>
        <v>665</v>
      </c>
      <c r="AV16" s="3">
        <f t="shared" si="37"/>
        <v>665</v>
      </c>
      <c r="AW16" s="3">
        <f t="shared" si="38"/>
        <v>665</v>
      </c>
      <c r="AX16" s="3">
        <f t="shared" si="39"/>
        <v>665</v>
      </c>
      <c r="AY16" s="3">
        <f t="shared" si="40"/>
        <v>665</v>
      </c>
      <c r="BA16" s="4" t="s">
        <v>138</v>
      </c>
      <c r="BB16" s="12">
        <f t="shared" si="28"/>
        <v>338.85714285714283</v>
      </c>
      <c r="BC16" s="3">
        <v>337</v>
      </c>
      <c r="BD16" s="3">
        <v>362</v>
      </c>
      <c r="BE16" s="3">
        <v>344</v>
      </c>
      <c r="BF16" s="3">
        <v>340</v>
      </c>
      <c r="BG16" s="3">
        <v>335</v>
      </c>
      <c r="BH16" s="3">
        <v>324</v>
      </c>
      <c r="BI16" s="3">
        <v>330</v>
      </c>
      <c r="BJ16" s="3">
        <v>342</v>
      </c>
      <c r="BK16" s="3">
        <v>343</v>
      </c>
      <c r="BL16" s="3">
        <v>346</v>
      </c>
      <c r="BM16" s="3">
        <v>312</v>
      </c>
      <c r="BN16" s="3">
        <v>317</v>
      </c>
      <c r="BP16" s="4" t="s">
        <v>138</v>
      </c>
      <c r="BQ16" s="9">
        <f t="shared" si="35"/>
        <v>0.50955961331901178</v>
      </c>
      <c r="BR16" s="9">
        <f t="shared" si="49"/>
        <v>0.50676691729323309</v>
      </c>
      <c r="BS16" s="9">
        <f t="shared" si="41"/>
        <v>0.54436090225563905</v>
      </c>
      <c r="BT16" s="9">
        <f t="shared" si="50"/>
        <v>0.5172932330827068</v>
      </c>
      <c r="BU16" s="9">
        <f t="shared" si="50"/>
        <v>0.51127819548872178</v>
      </c>
      <c r="BV16" s="9">
        <f t="shared" si="50"/>
        <v>0.50375939849624063</v>
      </c>
      <c r="BW16" s="9">
        <f t="shared" si="50"/>
        <v>0.48721804511278194</v>
      </c>
      <c r="BX16" s="9">
        <f t="shared" si="53"/>
        <v>0.49624060150375937</v>
      </c>
      <c r="BY16" s="9">
        <f t="shared" si="51"/>
        <v>0.51428571428571423</v>
      </c>
      <c r="BZ16" s="9">
        <f t="shared" si="42"/>
        <v>0.51578947368421058</v>
      </c>
      <c r="CA16" s="9">
        <f t="shared" si="43"/>
        <v>0.52030075187969926</v>
      </c>
      <c r="CB16" s="9">
        <f t="shared" si="44"/>
        <v>0.46917293233082707</v>
      </c>
      <c r="CC16" s="9">
        <f t="shared" si="45"/>
        <v>0.47669172932330828</v>
      </c>
      <c r="CD16" s="7">
        <f t="shared" si="24"/>
        <v>0</v>
      </c>
      <c r="CE16" s="10" t="s">
        <v>224</v>
      </c>
      <c r="CF16" s="7">
        <f t="shared" si="25"/>
        <v>0</v>
      </c>
      <c r="CG16" s="11" t="s">
        <v>224</v>
      </c>
    </row>
    <row r="17" spans="1:85" ht="16" customHeight="1" x14ac:dyDescent="0.2">
      <c r="A17" s="3" t="s">
        <v>25</v>
      </c>
      <c r="B17" s="4" t="s">
        <v>136</v>
      </c>
      <c r="C17" s="3">
        <v>524</v>
      </c>
      <c r="D17" s="3">
        <v>524</v>
      </c>
      <c r="E17" s="3">
        <f t="shared" si="54"/>
        <v>470.72727272727275</v>
      </c>
      <c r="F17" s="3">
        <v>459</v>
      </c>
      <c r="G17" s="3">
        <v>471</v>
      </c>
      <c r="H17" s="3">
        <v>460</v>
      </c>
      <c r="I17" s="3">
        <v>470</v>
      </c>
      <c r="J17" s="3">
        <v>471</v>
      </c>
      <c r="K17" s="3">
        <v>467</v>
      </c>
      <c r="L17" s="3"/>
      <c r="M17" s="3">
        <v>477</v>
      </c>
      <c r="N17" s="3">
        <v>491</v>
      </c>
      <c r="O17" s="3">
        <v>488</v>
      </c>
      <c r="P17" s="3">
        <v>479</v>
      </c>
      <c r="Q17" s="3">
        <v>445</v>
      </c>
      <c r="S17" s="8">
        <f t="shared" si="1"/>
        <v>0.8983344899375435</v>
      </c>
      <c r="T17" s="9">
        <f t="shared" si="2"/>
        <v>0.87595419847328249</v>
      </c>
      <c r="U17" s="9">
        <f t="shared" si="3"/>
        <v>0.89885496183206104</v>
      </c>
      <c r="V17" s="9">
        <f t="shared" si="4"/>
        <v>0.87786259541984735</v>
      </c>
      <c r="W17" s="9">
        <f t="shared" si="5"/>
        <v>0.89694656488549618</v>
      </c>
      <c r="X17" s="9">
        <f t="shared" si="6"/>
        <v>0.89885496183206104</v>
      </c>
      <c r="Y17" s="9">
        <f t="shared" si="7"/>
        <v>0.89122137404580148</v>
      </c>
      <c r="Z17" s="9" t="str">
        <f t="shared" si="8"/>
        <v/>
      </c>
      <c r="AA17" s="9">
        <f t="shared" si="9"/>
        <v>0.91030534351145043</v>
      </c>
      <c r="AB17" s="9">
        <f t="shared" si="10"/>
        <v>0.93702290076335881</v>
      </c>
      <c r="AC17" s="9">
        <f t="shared" si="11"/>
        <v>0.93129770992366412</v>
      </c>
      <c r="AD17" s="9">
        <f t="shared" si="12"/>
        <v>0.91412213740458015</v>
      </c>
      <c r="AE17" s="9">
        <f t="shared" si="13"/>
        <v>0.8492366412213741</v>
      </c>
      <c r="AF17" s="7">
        <f t="shared" si="14"/>
        <v>0</v>
      </c>
      <c r="AG17" s="10" t="s">
        <v>224</v>
      </c>
      <c r="AH17" s="7">
        <f t="shared" si="15"/>
        <v>4</v>
      </c>
      <c r="AI17" s="11" t="str">
        <f t="shared" si="16"/>
        <v>Yes</v>
      </c>
      <c r="AK17" s="4" t="s">
        <v>139</v>
      </c>
      <c r="AL17" s="12">
        <f t="shared" si="32"/>
        <v>185</v>
      </c>
      <c r="AM17" s="12">
        <f t="shared" si="26"/>
        <v>185</v>
      </c>
      <c r="AN17" s="3">
        <f t="shared" si="46"/>
        <v>185</v>
      </c>
      <c r="AO17" s="3">
        <f t="shared" si="36"/>
        <v>185</v>
      </c>
      <c r="AP17" s="3">
        <f t="shared" si="47"/>
        <v>185</v>
      </c>
      <c r="AQ17" s="3">
        <f t="shared" si="47"/>
        <v>185</v>
      </c>
      <c r="AR17" s="3">
        <f t="shared" si="47"/>
        <v>185</v>
      </c>
      <c r="AS17" s="3">
        <f t="shared" si="47"/>
        <v>185</v>
      </c>
      <c r="AT17" s="3">
        <f t="shared" si="52"/>
        <v>185</v>
      </c>
      <c r="AU17" s="3">
        <f t="shared" si="48"/>
        <v>185</v>
      </c>
      <c r="AV17" s="3">
        <f t="shared" si="37"/>
        <v>185</v>
      </c>
      <c r="AW17" s="3">
        <f t="shared" si="38"/>
        <v>185</v>
      </c>
      <c r="AX17" s="3">
        <f t="shared" si="39"/>
        <v>185</v>
      </c>
      <c r="AY17" s="3">
        <f t="shared" si="40"/>
        <v>185</v>
      </c>
      <c r="BA17" s="4" t="s">
        <v>139</v>
      </c>
      <c r="BB17" s="12">
        <f t="shared" si="28"/>
        <v>187.85714285714286</v>
      </c>
      <c r="BC17" s="3">
        <v>207</v>
      </c>
      <c r="BD17" s="3">
        <v>190</v>
      </c>
      <c r="BE17" s="3">
        <v>178</v>
      </c>
      <c r="BF17" s="3">
        <v>195</v>
      </c>
      <c r="BG17" s="3">
        <v>177</v>
      </c>
      <c r="BH17" s="3">
        <v>186</v>
      </c>
      <c r="BI17" s="3">
        <v>182</v>
      </c>
      <c r="BJ17" s="3">
        <v>179</v>
      </c>
      <c r="BK17" s="3">
        <v>187</v>
      </c>
      <c r="BL17" s="3">
        <v>191</v>
      </c>
      <c r="BM17" s="3">
        <v>183</v>
      </c>
      <c r="BN17" s="3">
        <v>164</v>
      </c>
      <c r="BP17" s="4" t="s">
        <v>139</v>
      </c>
      <c r="BQ17" s="9">
        <f t="shared" si="35"/>
        <v>1.0154440154440154</v>
      </c>
      <c r="BR17" s="9">
        <f t="shared" si="49"/>
        <v>1.1189189189189188</v>
      </c>
      <c r="BS17" s="9">
        <f t="shared" si="41"/>
        <v>1.027027027027027</v>
      </c>
      <c r="BT17" s="9">
        <f t="shared" si="50"/>
        <v>0.96216216216216222</v>
      </c>
      <c r="BU17" s="9">
        <f t="shared" si="50"/>
        <v>1.0540540540540539</v>
      </c>
      <c r="BV17" s="9">
        <f t="shared" si="50"/>
        <v>0.95675675675675675</v>
      </c>
      <c r="BW17" s="9">
        <f t="shared" si="50"/>
        <v>1.0054054054054054</v>
      </c>
      <c r="BX17" s="9">
        <f t="shared" si="53"/>
        <v>0.98378378378378384</v>
      </c>
      <c r="BY17" s="9">
        <f t="shared" si="51"/>
        <v>0.96756756756756757</v>
      </c>
      <c r="BZ17" s="9">
        <f t="shared" si="42"/>
        <v>1.0108108108108107</v>
      </c>
      <c r="CA17" s="9">
        <f t="shared" si="43"/>
        <v>1.0324324324324323</v>
      </c>
      <c r="CB17" s="9">
        <f t="shared" si="44"/>
        <v>0.98918918918918919</v>
      </c>
      <c r="CC17" s="9">
        <f t="shared" si="45"/>
        <v>0.88648648648648654</v>
      </c>
      <c r="CD17" s="7">
        <f t="shared" si="24"/>
        <v>6</v>
      </c>
      <c r="CE17" s="10" t="s">
        <v>223</v>
      </c>
      <c r="CF17" s="7">
        <f t="shared" si="25"/>
        <v>11</v>
      </c>
      <c r="CG17" s="11" t="s">
        <v>223</v>
      </c>
    </row>
    <row r="18" spans="1:85" ht="16" customHeight="1" x14ac:dyDescent="0.2">
      <c r="A18" s="3" t="s">
        <v>26</v>
      </c>
      <c r="B18" s="4" t="s">
        <v>136</v>
      </c>
      <c r="C18" s="3">
        <v>80</v>
      </c>
      <c r="D18" s="3">
        <v>80</v>
      </c>
      <c r="E18" s="3">
        <f t="shared" si="54"/>
        <v>62.454545454545453</v>
      </c>
      <c r="F18" s="3">
        <v>67</v>
      </c>
      <c r="G18" s="3">
        <v>71</v>
      </c>
      <c r="H18" s="3">
        <v>69</v>
      </c>
      <c r="I18" s="3">
        <v>64</v>
      </c>
      <c r="J18" s="3">
        <v>59</v>
      </c>
      <c r="K18" s="3">
        <v>55</v>
      </c>
      <c r="L18" s="3"/>
      <c r="M18" s="3">
        <v>64</v>
      </c>
      <c r="N18" s="3">
        <v>58</v>
      </c>
      <c r="O18" s="3">
        <v>57</v>
      </c>
      <c r="P18" s="3">
        <v>65</v>
      </c>
      <c r="Q18" s="3">
        <v>58</v>
      </c>
      <c r="S18" s="8">
        <f t="shared" si="1"/>
        <v>0.78068181818181825</v>
      </c>
      <c r="T18" s="9">
        <f t="shared" si="2"/>
        <v>0.83750000000000002</v>
      </c>
      <c r="U18" s="9">
        <f t="shared" si="3"/>
        <v>0.88749999999999996</v>
      </c>
      <c r="V18" s="9">
        <f t="shared" si="4"/>
        <v>0.86250000000000004</v>
      </c>
      <c r="W18" s="9">
        <f t="shared" si="5"/>
        <v>0.8</v>
      </c>
      <c r="X18" s="9">
        <f t="shared" si="6"/>
        <v>0.73750000000000004</v>
      </c>
      <c r="Y18" s="9">
        <f t="shared" si="7"/>
        <v>0.6875</v>
      </c>
      <c r="Z18" s="9" t="str">
        <f t="shared" si="8"/>
        <v/>
      </c>
      <c r="AA18" s="9">
        <f t="shared" si="9"/>
        <v>0.8</v>
      </c>
      <c r="AB18" s="9">
        <f t="shared" si="10"/>
        <v>0.72499999999999998</v>
      </c>
      <c r="AC18" s="9">
        <f t="shared" si="11"/>
        <v>0.71250000000000002</v>
      </c>
      <c r="AD18" s="9">
        <f t="shared" si="12"/>
        <v>0.8125</v>
      </c>
      <c r="AE18" s="9">
        <f t="shared" si="13"/>
        <v>0.72499999999999998</v>
      </c>
      <c r="AF18" s="7">
        <f t="shared" si="14"/>
        <v>0</v>
      </c>
      <c r="AG18" s="10" t="s">
        <v>224</v>
      </c>
      <c r="AH18" s="7">
        <f t="shared" si="15"/>
        <v>0</v>
      </c>
      <c r="AI18" s="11" t="str">
        <f t="shared" si="16"/>
        <v>No</v>
      </c>
      <c r="AK18" s="4" t="s">
        <v>141</v>
      </c>
      <c r="AL18" s="12">
        <f t="shared" si="32"/>
        <v>117</v>
      </c>
      <c r="AM18" s="12">
        <f t="shared" si="26"/>
        <v>117</v>
      </c>
      <c r="AN18" s="3">
        <f t="shared" si="46"/>
        <v>117</v>
      </c>
      <c r="AO18" s="3">
        <f t="shared" si="36"/>
        <v>117</v>
      </c>
      <c r="AP18" s="3">
        <f t="shared" si="47"/>
        <v>117</v>
      </c>
      <c r="AQ18" s="3">
        <f t="shared" si="47"/>
        <v>117</v>
      </c>
      <c r="AR18" s="3">
        <f t="shared" si="47"/>
        <v>117</v>
      </c>
      <c r="AS18" s="3">
        <f t="shared" si="47"/>
        <v>117</v>
      </c>
      <c r="AT18" s="3">
        <f t="shared" si="52"/>
        <v>117</v>
      </c>
      <c r="AU18" s="3">
        <f t="shared" si="48"/>
        <v>117</v>
      </c>
      <c r="AV18" s="3">
        <f t="shared" si="37"/>
        <v>117</v>
      </c>
      <c r="AW18" s="3">
        <f t="shared" si="38"/>
        <v>117</v>
      </c>
      <c r="AX18" s="3">
        <f t="shared" si="39"/>
        <v>117</v>
      </c>
      <c r="AY18" s="3">
        <f t="shared" si="40"/>
        <v>117</v>
      </c>
      <c r="BA18" s="4" t="s">
        <v>141</v>
      </c>
      <c r="BB18" s="12">
        <f t="shared" si="28"/>
        <v>155.28571428571428</v>
      </c>
      <c r="BC18" s="3">
        <v>151</v>
      </c>
      <c r="BD18" s="3">
        <v>145</v>
      </c>
      <c r="BE18" s="3">
        <v>148</v>
      </c>
      <c r="BF18" s="3">
        <v>156</v>
      </c>
      <c r="BG18" s="3">
        <v>160</v>
      </c>
      <c r="BH18" s="3">
        <v>179</v>
      </c>
      <c r="BI18" s="3">
        <v>148</v>
      </c>
      <c r="BJ18" s="3">
        <v>140</v>
      </c>
      <c r="BK18" s="3">
        <v>126</v>
      </c>
      <c r="BL18" s="3">
        <v>140</v>
      </c>
      <c r="BM18" s="3">
        <v>139</v>
      </c>
      <c r="BN18" s="3">
        <v>134</v>
      </c>
      <c r="BP18" s="4" t="s">
        <v>141</v>
      </c>
      <c r="BQ18" s="9">
        <f t="shared" si="35"/>
        <v>1.3272283272283272</v>
      </c>
      <c r="BR18" s="9">
        <f t="shared" si="49"/>
        <v>1.2905982905982907</v>
      </c>
      <c r="BS18" s="9">
        <f t="shared" si="41"/>
        <v>1.2393162393162394</v>
      </c>
      <c r="BT18" s="9">
        <f t="shared" si="50"/>
        <v>1.2649572649572649</v>
      </c>
      <c r="BU18" s="9">
        <f t="shared" si="50"/>
        <v>1.3333333333333333</v>
      </c>
      <c r="BV18" s="9">
        <f t="shared" si="50"/>
        <v>1.3675213675213675</v>
      </c>
      <c r="BW18" s="9">
        <f t="shared" si="50"/>
        <v>1.5299145299145298</v>
      </c>
      <c r="BX18" s="9">
        <f t="shared" si="53"/>
        <v>1.2649572649572649</v>
      </c>
      <c r="BY18" s="9">
        <f t="shared" si="51"/>
        <v>1.1965811965811965</v>
      </c>
      <c r="BZ18" s="9">
        <f t="shared" si="42"/>
        <v>1.0769230769230769</v>
      </c>
      <c r="CA18" s="9">
        <f t="shared" si="43"/>
        <v>1.1965811965811965</v>
      </c>
      <c r="CB18" s="9">
        <f t="shared" si="44"/>
        <v>1.188034188034188</v>
      </c>
      <c r="CC18" s="9">
        <f t="shared" si="45"/>
        <v>1.1452991452991452</v>
      </c>
      <c r="CD18" s="7">
        <f t="shared" si="24"/>
        <v>12</v>
      </c>
      <c r="CE18" s="10" t="s">
        <v>223</v>
      </c>
      <c r="CF18" s="7">
        <f t="shared" si="25"/>
        <v>12</v>
      </c>
      <c r="CG18" s="11" t="s">
        <v>223</v>
      </c>
    </row>
    <row r="19" spans="1:85" ht="16" customHeight="1" x14ac:dyDescent="0.2">
      <c r="A19" s="3" t="s">
        <v>29</v>
      </c>
      <c r="B19" s="4" t="s">
        <v>137</v>
      </c>
      <c r="C19" s="3">
        <v>60</v>
      </c>
      <c r="D19" s="3">
        <v>60</v>
      </c>
      <c r="E19" s="3">
        <f t="shared" si="54"/>
        <v>50.25</v>
      </c>
      <c r="F19" s="3">
        <v>51</v>
      </c>
      <c r="G19" s="3">
        <v>50</v>
      </c>
      <c r="H19" s="3">
        <v>49</v>
      </c>
      <c r="I19" s="3">
        <v>49</v>
      </c>
      <c r="J19" s="3">
        <v>49</v>
      </c>
      <c r="K19" s="3">
        <v>44</v>
      </c>
      <c r="L19" s="3">
        <v>49</v>
      </c>
      <c r="M19" s="3">
        <v>51</v>
      </c>
      <c r="N19" s="3">
        <v>48</v>
      </c>
      <c r="O19" s="3">
        <v>51</v>
      </c>
      <c r="P19" s="3">
        <v>50</v>
      </c>
      <c r="Q19" s="3">
        <v>62</v>
      </c>
      <c r="S19" s="8">
        <f t="shared" si="1"/>
        <v>0.83749999999999991</v>
      </c>
      <c r="T19" s="9">
        <f t="shared" si="2"/>
        <v>0.85</v>
      </c>
      <c r="U19" s="9">
        <f t="shared" si="3"/>
        <v>0.83333333333333337</v>
      </c>
      <c r="V19" s="9">
        <f t="shared" si="4"/>
        <v>0.81666666666666665</v>
      </c>
      <c r="W19" s="9">
        <f t="shared" si="5"/>
        <v>0.81666666666666665</v>
      </c>
      <c r="X19" s="9">
        <f t="shared" si="6"/>
        <v>0.81666666666666665</v>
      </c>
      <c r="Y19" s="9">
        <f t="shared" si="7"/>
        <v>0.73333333333333328</v>
      </c>
      <c r="Z19" s="9">
        <f t="shared" si="8"/>
        <v>0.81666666666666665</v>
      </c>
      <c r="AA19" s="9">
        <f t="shared" si="9"/>
        <v>0.85</v>
      </c>
      <c r="AB19" s="9">
        <f t="shared" si="10"/>
        <v>0.8</v>
      </c>
      <c r="AC19" s="9">
        <f t="shared" si="11"/>
        <v>0.85</v>
      </c>
      <c r="AD19" s="9">
        <f t="shared" si="12"/>
        <v>0.83333333333333337</v>
      </c>
      <c r="AE19" s="9">
        <f t="shared" si="13"/>
        <v>1.0333333333333334</v>
      </c>
      <c r="AF19" s="7">
        <f t="shared" si="14"/>
        <v>1</v>
      </c>
      <c r="AG19" s="10" t="s">
        <v>223</v>
      </c>
      <c r="AH19" s="7">
        <f t="shared" si="15"/>
        <v>1</v>
      </c>
      <c r="AI19" s="11" t="str">
        <f t="shared" si="16"/>
        <v>Yes</v>
      </c>
      <c r="AK19" s="4" t="s">
        <v>142</v>
      </c>
      <c r="AL19" s="12">
        <f t="shared" si="32"/>
        <v>108</v>
      </c>
      <c r="AM19" s="12">
        <f t="shared" si="26"/>
        <v>108</v>
      </c>
      <c r="AN19" s="3">
        <f t="shared" si="46"/>
        <v>108</v>
      </c>
      <c r="AO19" s="3">
        <f t="shared" si="36"/>
        <v>108</v>
      </c>
      <c r="AP19" s="3"/>
      <c r="AQ19" s="3">
        <f t="shared" ref="AQ19:AS21" si="55">SUMIFS($D$3:$D$116,$B$3:$B$116,$AK19,I$3:I$116, "&lt;&gt;")</f>
        <v>108</v>
      </c>
      <c r="AR19" s="3">
        <f t="shared" si="55"/>
        <v>108</v>
      </c>
      <c r="AS19" s="3">
        <f t="shared" si="55"/>
        <v>108</v>
      </c>
      <c r="AT19" s="3">
        <f t="shared" si="52"/>
        <v>108</v>
      </c>
      <c r="AU19" s="3">
        <f t="shared" si="48"/>
        <v>108</v>
      </c>
      <c r="AV19" s="3">
        <f t="shared" si="37"/>
        <v>108</v>
      </c>
      <c r="AW19" s="3">
        <f t="shared" si="38"/>
        <v>108</v>
      </c>
      <c r="AX19" s="3">
        <f t="shared" si="39"/>
        <v>108</v>
      </c>
      <c r="AY19" s="3">
        <f t="shared" si="40"/>
        <v>108</v>
      </c>
      <c r="BA19" s="4" t="s">
        <v>142</v>
      </c>
      <c r="BB19" s="12">
        <f t="shared" si="28"/>
        <v>37.666666666666664</v>
      </c>
      <c r="BC19" s="3">
        <v>64</v>
      </c>
      <c r="BD19" s="3">
        <v>32</v>
      </c>
      <c r="BE19" s="3"/>
      <c r="BF19" s="3">
        <v>26</v>
      </c>
      <c r="BG19" s="3">
        <v>36</v>
      </c>
      <c r="BH19" s="3">
        <v>33</v>
      </c>
      <c r="BI19" s="3">
        <v>35</v>
      </c>
      <c r="BJ19" s="3">
        <v>39</v>
      </c>
      <c r="BK19" s="3">
        <v>40</v>
      </c>
      <c r="BL19" s="3">
        <v>59</v>
      </c>
      <c r="BM19" s="3">
        <v>59</v>
      </c>
      <c r="BN19" s="3">
        <v>55</v>
      </c>
      <c r="BP19" s="4" t="s">
        <v>142</v>
      </c>
      <c r="BQ19" s="9">
        <f t="shared" si="35"/>
        <v>0.34876543209876543</v>
      </c>
      <c r="BR19" s="9">
        <f t="shared" si="49"/>
        <v>0.59259259259259256</v>
      </c>
      <c r="BS19" s="9">
        <f t="shared" si="41"/>
        <v>0.29629629629629628</v>
      </c>
      <c r="BT19" s="9"/>
      <c r="BU19" s="9">
        <f t="shared" ref="BU19:BW21" si="56">BF19/AQ19</f>
        <v>0.24074074074074073</v>
      </c>
      <c r="BV19" s="9">
        <f t="shared" si="56"/>
        <v>0.33333333333333331</v>
      </c>
      <c r="BW19" s="9">
        <f t="shared" si="56"/>
        <v>0.30555555555555558</v>
      </c>
      <c r="BX19" s="9">
        <f t="shared" si="53"/>
        <v>0.32407407407407407</v>
      </c>
      <c r="BY19" s="9">
        <f t="shared" si="51"/>
        <v>0.3611111111111111</v>
      </c>
      <c r="BZ19" s="9">
        <f t="shared" si="42"/>
        <v>0.37037037037037035</v>
      </c>
      <c r="CA19" s="9">
        <f t="shared" si="43"/>
        <v>0.54629629629629628</v>
      </c>
      <c r="CB19" s="9">
        <f t="shared" si="44"/>
        <v>0.54629629629629628</v>
      </c>
      <c r="CC19" s="9">
        <f t="shared" si="45"/>
        <v>0.5092592592592593</v>
      </c>
      <c r="CD19" s="7">
        <f t="shared" si="24"/>
        <v>0</v>
      </c>
      <c r="CE19" s="10" t="s">
        <v>224</v>
      </c>
      <c r="CF19" s="7">
        <f t="shared" si="25"/>
        <v>0</v>
      </c>
      <c r="CG19" s="11" t="s">
        <v>224</v>
      </c>
    </row>
    <row r="20" spans="1:85" ht="16" customHeight="1" x14ac:dyDescent="0.2">
      <c r="A20" s="3" t="s">
        <v>255</v>
      </c>
      <c r="B20" s="4" t="s">
        <v>137</v>
      </c>
      <c r="C20" s="3">
        <v>176</v>
      </c>
      <c r="D20" s="3">
        <v>176</v>
      </c>
      <c r="E20" s="3">
        <f t="shared" si="54"/>
        <v>173.36363636363637</v>
      </c>
      <c r="F20" s="3">
        <v>186</v>
      </c>
      <c r="G20" s="3">
        <v>179</v>
      </c>
      <c r="H20" s="3"/>
      <c r="I20" s="3">
        <v>175</v>
      </c>
      <c r="J20" s="3">
        <v>183</v>
      </c>
      <c r="K20" s="3">
        <v>179</v>
      </c>
      <c r="L20" s="3">
        <v>173</v>
      </c>
      <c r="M20" s="3">
        <v>182</v>
      </c>
      <c r="N20" s="3">
        <v>187</v>
      </c>
      <c r="O20" s="3">
        <v>189</v>
      </c>
      <c r="P20" s="3">
        <v>176</v>
      </c>
      <c r="Q20" s="3">
        <v>98</v>
      </c>
      <c r="S20" s="8">
        <f t="shared" si="1"/>
        <v>0.98502066115702469</v>
      </c>
      <c r="T20" s="9">
        <f t="shared" si="2"/>
        <v>1.0568181818181819</v>
      </c>
      <c r="U20" s="9">
        <f t="shared" si="3"/>
        <v>1.0170454545454546</v>
      </c>
      <c r="V20" s="9" t="str">
        <f t="shared" si="4"/>
        <v/>
      </c>
      <c r="W20" s="9">
        <f t="shared" si="5"/>
        <v>0.99431818181818177</v>
      </c>
      <c r="X20" s="9">
        <f t="shared" si="6"/>
        <v>1.0397727272727273</v>
      </c>
      <c r="Y20" s="9">
        <f t="shared" si="7"/>
        <v>1.0170454545454546</v>
      </c>
      <c r="Z20" s="9">
        <f t="shared" si="8"/>
        <v>0.98295454545454541</v>
      </c>
      <c r="AA20" s="9">
        <f t="shared" si="9"/>
        <v>1.0340909090909092</v>
      </c>
      <c r="AB20" s="9">
        <f t="shared" si="10"/>
        <v>1.0625</v>
      </c>
      <c r="AC20" s="9">
        <f t="shared" si="11"/>
        <v>1.0738636363636365</v>
      </c>
      <c r="AD20" s="9">
        <f t="shared" si="12"/>
        <v>1</v>
      </c>
      <c r="AE20" s="9">
        <f t="shared" si="13"/>
        <v>0.55681818181818177</v>
      </c>
      <c r="AF20" s="7">
        <f t="shared" si="14"/>
        <v>7</v>
      </c>
      <c r="AG20" s="10" t="s">
        <v>223</v>
      </c>
      <c r="AH20" s="7">
        <f t="shared" si="15"/>
        <v>10</v>
      </c>
      <c r="AI20" s="11" t="str">
        <f t="shared" si="16"/>
        <v>Yes</v>
      </c>
      <c r="AK20" s="4" t="s">
        <v>143</v>
      </c>
      <c r="AL20" s="12">
        <f t="shared" si="32"/>
        <v>261</v>
      </c>
      <c r="AM20" s="12">
        <f t="shared" si="26"/>
        <v>261</v>
      </c>
      <c r="AN20" s="3">
        <f t="shared" si="46"/>
        <v>261</v>
      </c>
      <c r="AO20" s="3">
        <f t="shared" si="36"/>
        <v>261</v>
      </c>
      <c r="AP20" s="3">
        <f>SUMIFS($D$3:$D$116,$B$3:$B$116,$AK20,H$3:H$116, "&lt;&gt;")</f>
        <v>261</v>
      </c>
      <c r="AQ20" s="3">
        <f t="shared" si="55"/>
        <v>261</v>
      </c>
      <c r="AR20" s="3">
        <f t="shared" si="55"/>
        <v>261</v>
      </c>
      <c r="AS20" s="3">
        <f t="shared" si="55"/>
        <v>261</v>
      </c>
      <c r="AT20" s="3">
        <f t="shared" si="52"/>
        <v>261</v>
      </c>
      <c r="AU20" s="3">
        <f t="shared" si="48"/>
        <v>261</v>
      </c>
      <c r="AV20" s="3">
        <f t="shared" si="37"/>
        <v>261</v>
      </c>
      <c r="AW20" s="3">
        <f t="shared" si="38"/>
        <v>261</v>
      </c>
      <c r="AX20" s="3">
        <f t="shared" si="39"/>
        <v>261</v>
      </c>
      <c r="AY20" s="3">
        <f t="shared" si="40"/>
        <v>261</v>
      </c>
      <c r="BA20" s="4" t="s">
        <v>143</v>
      </c>
      <c r="BB20" s="12">
        <f t="shared" si="28"/>
        <v>193</v>
      </c>
      <c r="BC20" s="3">
        <v>200</v>
      </c>
      <c r="BD20" s="3">
        <v>199</v>
      </c>
      <c r="BE20" s="3">
        <v>198</v>
      </c>
      <c r="BF20" s="3">
        <v>161</v>
      </c>
      <c r="BG20" s="3">
        <v>172</v>
      </c>
      <c r="BH20" s="3">
        <v>196</v>
      </c>
      <c r="BI20" s="3">
        <v>225</v>
      </c>
      <c r="BJ20" s="3">
        <v>214</v>
      </c>
      <c r="BK20" s="3">
        <v>238</v>
      </c>
      <c r="BL20" s="3">
        <v>250</v>
      </c>
      <c r="BM20" s="3">
        <v>218</v>
      </c>
      <c r="BN20" s="3">
        <v>249</v>
      </c>
      <c r="BP20" s="4" t="s">
        <v>143</v>
      </c>
      <c r="BQ20" s="9">
        <f t="shared" si="35"/>
        <v>0.73946360153256707</v>
      </c>
      <c r="BR20" s="9">
        <f t="shared" si="49"/>
        <v>0.76628352490421459</v>
      </c>
      <c r="BS20" s="9">
        <f t="shared" si="41"/>
        <v>0.76245210727969348</v>
      </c>
      <c r="BT20" s="9">
        <f>BE20/AP20</f>
        <v>0.75862068965517238</v>
      </c>
      <c r="BU20" s="9">
        <f t="shared" si="56"/>
        <v>0.61685823754789271</v>
      </c>
      <c r="BV20" s="9">
        <f t="shared" si="56"/>
        <v>0.65900383141762453</v>
      </c>
      <c r="BW20" s="9">
        <f t="shared" si="56"/>
        <v>0.75095785440613028</v>
      </c>
      <c r="BX20" s="9">
        <f t="shared" si="53"/>
        <v>0.86206896551724133</v>
      </c>
      <c r="BY20" s="9">
        <f t="shared" si="51"/>
        <v>0.81992337164750961</v>
      </c>
      <c r="BZ20" s="9">
        <f t="shared" si="42"/>
        <v>0.91187739463601536</v>
      </c>
      <c r="CA20" s="9">
        <f t="shared" si="43"/>
        <v>0.95785440613026818</v>
      </c>
      <c r="CB20" s="9">
        <f t="shared" si="44"/>
        <v>0.83524904214559392</v>
      </c>
      <c r="CC20" s="9">
        <f t="shared" si="45"/>
        <v>0.95402298850574707</v>
      </c>
      <c r="CD20" s="7">
        <f t="shared" si="24"/>
        <v>0</v>
      </c>
      <c r="CE20" s="10" t="s">
        <v>224</v>
      </c>
      <c r="CF20" s="7">
        <f t="shared" si="25"/>
        <v>3</v>
      </c>
      <c r="CG20" s="11" t="s">
        <v>223</v>
      </c>
    </row>
    <row r="21" spans="1:85" ht="16" customHeight="1" x14ac:dyDescent="0.2">
      <c r="A21" s="3" t="s">
        <v>27</v>
      </c>
      <c r="B21" s="4" t="s">
        <v>138</v>
      </c>
      <c r="C21" s="3">
        <v>665</v>
      </c>
      <c r="D21" s="3">
        <v>665</v>
      </c>
      <c r="E21" s="3">
        <f t="shared" si="54"/>
        <v>336</v>
      </c>
      <c r="F21" s="3">
        <v>337</v>
      </c>
      <c r="G21" s="3">
        <v>362</v>
      </c>
      <c r="H21" s="3">
        <v>344</v>
      </c>
      <c r="I21" s="3">
        <v>340</v>
      </c>
      <c r="J21" s="3">
        <v>335</v>
      </c>
      <c r="K21" s="3">
        <v>324</v>
      </c>
      <c r="L21" s="3">
        <v>330</v>
      </c>
      <c r="M21" s="3">
        <v>342</v>
      </c>
      <c r="N21" s="3">
        <v>343</v>
      </c>
      <c r="O21" s="3">
        <v>346</v>
      </c>
      <c r="P21" s="3">
        <v>312</v>
      </c>
      <c r="Q21" s="3">
        <v>317</v>
      </c>
      <c r="S21" s="8">
        <f t="shared" si="1"/>
        <v>0.50526315789473686</v>
      </c>
      <c r="T21" s="9">
        <f t="shared" si="2"/>
        <v>0.50676691729323309</v>
      </c>
      <c r="U21" s="9">
        <f t="shared" si="3"/>
        <v>0.54436090225563905</v>
      </c>
      <c r="V21" s="9">
        <f t="shared" si="4"/>
        <v>0.5172932330827068</v>
      </c>
      <c r="W21" s="9">
        <f t="shared" si="5"/>
        <v>0.51127819548872178</v>
      </c>
      <c r="X21" s="9">
        <f t="shared" si="6"/>
        <v>0.50375939849624063</v>
      </c>
      <c r="Y21" s="9">
        <f t="shared" si="7"/>
        <v>0.48721804511278194</v>
      </c>
      <c r="Z21" s="9">
        <f t="shared" si="8"/>
        <v>0.49624060150375937</v>
      </c>
      <c r="AA21" s="9">
        <f t="shared" si="9"/>
        <v>0.51428571428571423</v>
      </c>
      <c r="AB21" s="9">
        <f t="shared" si="10"/>
        <v>0.51578947368421058</v>
      </c>
      <c r="AC21" s="9">
        <f t="shared" si="11"/>
        <v>0.52030075187969926</v>
      </c>
      <c r="AD21" s="9">
        <f t="shared" si="12"/>
        <v>0.46917293233082707</v>
      </c>
      <c r="AE21" s="9">
        <f t="shared" si="13"/>
        <v>0.47669172932330828</v>
      </c>
      <c r="AF21" s="7">
        <f t="shared" si="14"/>
        <v>0</v>
      </c>
      <c r="AG21" s="10" t="s">
        <v>224</v>
      </c>
      <c r="AH21" s="7">
        <f t="shared" si="15"/>
        <v>0</v>
      </c>
      <c r="AI21" s="11" t="str">
        <f t="shared" si="16"/>
        <v>No</v>
      </c>
      <c r="AK21" s="4" t="s">
        <v>144</v>
      </c>
      <c r="AL21" s="12">
        <f t="shared" si="32"/>
        <v>110</v>
      </c>
      <c r="AM21" s="12">
        <f t="shared" si="26"/>
        <v>110</v>
      </c>
      <c r="AN21" s="3">
        <f t="shared" si="46"/>
        <v>110</v>
      </c>
      <c r="AO21" s="3">
        <f t="shared" si="36"/>
        <v>110</v>
      </c>
      <c r="AP21" s="3">
        <f>SUMIFS($D$3:$D$116,$B$3:$B$116,$AK21,H$3:H$116, "&lt;&gt;")</f>
        <v>110</v>
      </c>
      <c r="AQ21" s="3">
        <f t="shared" si="55"/>
        <v>110</v>
      </c>
      <c r="AR21" s="3">
        <f t="shared" si="55"/>
        <v>110</v>
      </c>
      <c r="AS21" s="3">
        <f t="shared" si="55"/>
        <v>110</v>
      </c>
      <c r="AT21" s="3">
        <f t="shared" si="52"/>
        <v>110</v>
      </c>
      <c r="AU21" s="3">
        <f t="shared" si="48"/>
        <v>110</v>
      </c>
      <c r="AV21" s="3">
        <f t="shared" si="37"/>
        <v>110</v>
      </c>
      <c r="AW21" s="3">
        <f t="shared" si="38"/>
        <v>110</v>
      </c>
      <c r="AX21" s="3">
        <f t="shared" si="39"/>
        <v>110</v>
      </c>
      <c r="AY21" s="3">
        <f t="shared" si="40"/>
        <v>110</v>
      </c>
      <c r="BA21" s="4" t="s">
        <v>144</v>
      </c>
      <c r="BB21" s="12">
        <f t="shared" si="28"/>
        <v>64.571428571428569</v>
      </c>
      <c r="BC21" s="3">
        <v>66</v>
      </c>
      <c r="BD21" s="3">
        <v>71</v>
      </c>
      <c r="BE21" s="3">
        <v>64</v>
      </c>
      <c r="BF21" s="3">
        <v>63</v>
      </c>
      <c r="BG21" s="3">
        <v>58</v>
      </c>
      <c r="BH21" s="3">
        <v>62</v>
      </c>
      <c r="BI21" s="3">
        <v>68</v>
      </c>
      <c r="BJ21" s="3">
        <v>78</v>
      </c>
      <c r="BK21" s="3">
        <v>96</v>
      </c>
      <c r="BL21" s="3">
        <v>103</v>
      </c>
      <c r="BM21" s="3">
        <v>97</v>
      </c>
      <c r="BN21" s="3">
        <v>86</v>
      </c>
      <c r="BP21" s="4" t="s">
        <v>144</v>
      </c>
      <c r="BQ21" s="9">
        <f t="shared" si="35"/>
        <v>0.58701298701298699</v>
      </c>
      <c r="BR21" s="9">
        <f t="shared" si="49"/>
        <v>0.6</v>
      </c>
      <c r="BS21" s="9">
        <f t="shared" si="41"/>
        <v>0.6454545454545455</v>
      </c>
      <c r="BT21" s="9">
        <f>BE21/AP21</f>
        <v>0.58181818181818179</v>
      </c>
      <c r="BU21" s="9">
        <f t="shared" si="56"/>
        <v>0.57272727272727275</v>
      </c>
      <c r="BV21" s="9">
        <f t="shared" si="56"/>
        <v>0.52727272727272723</v>
      </c>
      <c r="BW21" s="9">
        <f t="shared" si="56"/>
        <v>0.5636363636363636</v>
      </c>
      <c r="BX21" s="9">
        <f t="shared" si="53"/>
        <v>0.61818181818181817</v>
      </c>
      <c r="BY21" s="9">
        <f t="shared" si="51"/>
        <v>0.70909090909090911</v>
      </c>
      <c r="BZ21" s="9">
        <f t="shared" si="42"/>
        <v>0.87272727272727268</v>
      </c>
      <c r="CA21" s="9">
        <f t="shared" si="43"/>
        <v>0.9363636363636364</v>
      </c>
      <c r="CB21" s="9">
        <f t="shared" si="44"/>
        <v>0.88181818181818183</v>
      </c>
      <c r="CC21" s="9">
        <f t="shared" si="45"/>
        <v>0.78181818181818186</v>
      </c>
      <c r="CD21" s="7">
        <f t="shared" si="24"/>
        <v>0</v>
      </c>
      <c r="CE21" s="10" t="s">
        <v>224</v>
      </c>
      <c r="CF21" s="7">
        <f t="shared" si="25"/>
        <v>1</v>
      </c>
      <c r="CG21" s="11" t="s">
        <v>223</v>
      </c>
    </row>
    <row r="22" spans="1:85" ht="16" customHeight="1" x14ac:dyDescent="0.2">
      <c r="A22" s="3" t="s">
        <v>28</v>
      </c>
      <c r="B22" s="4" t="s">
        <v>139</v>
      </c>
      <c r="C22" s="3">
        <v>185</v>
      </c>
      <c r="D22" s="3">
        <v>185</v>
      </c>
      <c r="E22" s="3">
        <f t="shared" si="54"/>
        <v>184.91666666666666</v>
      </c>
      <c r="F22" s="3">
        <v>207</v>
      </c>
      <c r="G22" s="3">
        <v>190</v>
      </c>
      <c r="H22" s="3">
        <v>178</v>
      </c>
      <c r="I22" s="3">
        <v>195</v>
      </c>
      <c r="J22" s="3">
        <v>177</v>
      </c>
      <c r="K22" s="3">
        <v>186</v>
      </c>
      <c r="L22" s="3">
        <v>182</v>
      </c>
      <c r="M22" s="3">
        <v>179</v>
      </c>
      <c r="N22" s="3">
        <v>187</v>
      </c>
      <c r="O22" s="3">
        <v>191</v>
      </c>
      <c r="P22" s="3">
        <v>183</v>
      </c>
      <c r="Q22" s="3">
        <v>164</v>
      </c>
      <c r="S22" s="8">
        <f t="shared" si="1"/>
        <v>0.99954954954954944</v>
      </c>
      <c r="T22" s="9">
        <f t="shared" si="2"/>
        <v>1.1189189189189188</v>
      </c>
      <c r="U22" s="9">
        <f t="shared" si="3"/>
        <v>1.027027027027027</v>
      </c>
      <c r="V22" s="9">
        <f t="shared" si="4"/>
        <v>0.96216216216216222</v>
      </c>
      <c r="W22" s="9">
        <f t="shared" si="5"/>
        <v>1.0540540540540539</v>
      </c>
      <c r="X22" s="9">
        <f t="shared" si="6"/>
        <v>0.95675675675675675</v>
      </c>
      <c r="Y22" s="9">
        <f t="shared" si="7"/>
        <v>1.0054054054054054</v>
      </c>
      <c r="Z22" s="9">
        <f t="shared" si="8"/>
        <v>0.98378378378378384</v>
      </c>
      <c r="AA22" s="9">
        <f t="shared" si="9"/>
        <v>0.96756756756756757</v>
      </c>
      <c r="AB22" s="9">
        <f t="shared" si="10"/>
        <v>1.0108108108108107</v>
      </c>
      <c r="AC22" s="9">
        <f t="shared" si="11"/>
        <v>1.0324324324324323</v>
      </c>
      <c r="AD22" s="9">
        <f t="shared" si="12"/>
        <v>0.98918918918918919</v>
      </c>
      <c r="AE22" s="9">
        <f t="shared" si="13"/>
        <v>0.88648648648648654</v>
      </c>
      <c r="AF22" s="7">
        <f t="shared" si="14"/>
        <v>6</v>
      </c>
      <c r="AG22" s="10" t="s">
        <v>223</v>
      </c>
      <c r="AH22" s="7">
        <f t="shared" si="15"/>
        <v>11</v>
      </c>
      <c r="AI22" s="11" t="str">
        <f t="shared" si="16"/>
        <v>Yes</v>
      </c>
      <c r="AK22" s="4" t="s">
        <v>145</v>
      </c>
      <c r="AL22" s="12">
        <f t="shared" si="32"/>
        <v>150</v>
      </c>
      <c r="AM22" s="12">
        <f t="shared" si="26"/>
        <v>150</v>
      </c>
      <c r="AN22" s="3"/>
      <c r="AO22" s="3"/>
      <c r="AP22" s="3"/>
      <c r="AQ22" s="3">
        <f t="shared" ref="AQ22:AQ28" si="57">SUMIFS($D$3:$D$116,$B$3:$B$116,$AK22,I$3:I$116, "&lt;&gt;")</f>
        <v>150</v>
      </c>
      <c r="AR22" s="3"/>
      <c r="AS22" s="3">
        <f t="shared" ref="AS22:AS28" si="58">SUMIFS($D$3:$D$116,$B$3:$B$116,$AK22,K$3:K$116, "&lt;&gt;")</f>
        <v>150</v>
      </c>
      <c r="AT22" s="3">
        <f t="shared" si="52"/>
        <v>150</v>
      </c>
      <c r="AU22" s="3"/>
      <c r="AV22" s="3"/>
      <c r="AW22" s="3"/>
      <c r="AX22" s="3"/>
      <c r="AY22" s="3"/>
      <c r="BA22" s="4" t="s">
        <v>145</v>
      </c>
      <c r="BB22" s="12">
        <f t="shared" si="28"/>
        <v>128.66666666666666</v>
      </c>
      <c r="BC22" s="3"/>
      <c r="BD22" s="3"/>
      <c r="BE22" s="3"/>
      <c r="BF22" s="3">
        <v>130</v>
      </c>
      <c r="BG22" s="3"/>
      <c r="BH22" s="3">
        <v>130</v>
      </c>
      <c r="BI22" s="3">
        <v>126</v>
      </c>
      <c r="BJ22" s="3"/>
      <c r="BK22" s="3"/>
      <c r="BL22" s="3"/>
      <c r="BM22" s="3"/>
      <c r="BN22" s="3"/>
      <c r="BP22" s="4" t="s">
        <v>145</v>
      </c>
      <c r="BQ22" s="9">
        <f t="shared" si="35"/>
        <v>0.85777777777777775</v>
      </c>
      <c r="BR22" s="9"/>
      <c r="BS22" s="9"/>
      <c r="BT22" s="9"/>
      <c r="BU22" s="9">
        <f t="shared" ref="BU22:BU28" si="59">BF22/AQ22</f>
        <v>0.8666666666666667</v>
      </c>
      <c r="BV22" s="9"/>
      <c r="BW22" s="9">
        <f t="shared" ref="BW22:BW28" si="60">BH22/AS22</f>
        <v>0.8666666666666667</v>
      </c>
      <c r="BX22" s="9">
        <f t="shared" si="53"/>
        <v>0.84</v>
      </c>
      <c r="BY22" s="9"/>
      <c r="BZ22" s="9"/>
      <c r="CA22" s="9"/>
      <c r="CB22" s="9"/>
      <c r="CC22" s="9"/>
      <c r="CD22" s="7">
        <f t="shared" si="24"/>
        <v>0</v>
      </c>
      <c r="CE22" s="10" t="s">
        <v>224</v>
      </c>
      <c r="CF22" s="7">
        <f t="shared" si="25"/>
        <v>0</v>
      </c>
      <c r="CG22" s="11" t="s">
        <v>224</v>
      </c>
    </row>
    <row r="23" spans="1:85" ht="16" customHeight="1" x14ac:dyDescent="0.2">
      <c r="A23" s="3" t="s">
        <v>121</v>
      </c>
      <c r="B23" s="4" t="s">
        <v>140</v>
      </c>
      <c r="C23" s="3">
        <v>221</v>
      </c>
      <c r="D23" s="3">
        <v>221</v>
      </c>
      <c r="E23" s="3">
        <f t="shared" si="54"/>
        <v>202.5</v>
      </c>
      <c r="F23" s="3">
        <v>207</v>
      </c>
      <c r="G23" s="3">
        <v>144</v>
      </c>
      <c r="H23" s="3">
        <v>208</v>
      </c>
      <c r="I23" s="3">
        <v>206</v>
      </c>
      <c r="J23" s="3">
        <v>209</v>
      </c>
      <c r="K23" s="3">
        <v>214</v>
      </c>
      <c r="L23" s="3">
        <v>207</v>
      </c>
      <c r="M23" s="3">
        <v>199</v>
      </c>
      <c r="N23" s="3">
        <v>193</v>
      </c>
      <c r="O23" s="3">
        <v>210</v>
      </c>
      <c r="P23" s="3">
        <v>218</v>
      </c>
      <c r="Q23" s="3">
        <v>215</v>
      </c>
      <c r="S23" s="8">
        <f t="shared" si="1"/>
        <v>0.91628959276018118</v>
      </c>
      <c r="T23" s="9">
        <f t="shared" si="2"/>
        <v>0.93665158371040724</v>
      </c>
      <c r="U23" s="9">
        <f t="shared" si="3"/>
        <v>0.65158371040723984</v>
      </c>
      <c r="V23" s="9">
        <f t="shared" si="4"/>
        <v>0.94117647058823528</v>
      </c>
      <c r="W23" s="9">
        <f t="shared" si="5"/>
        <v>0.9321266968325792</v>
      </c>
      <c r="X23" s="9">
        <f t="shared" si="6"/>
        <v>0.94570135746606332</v>
      </c>
      <c r="Y23" s="9">
        <f t="shared" si="7"/>
        <v>0.96832579185520362</v>
      </c>
      <c r="Z23" s="9">
        <f t="shared" si="8"/>
        <v>0.93665158371040724</v>
      </c>
      <c r="AA23" s="9">
        <f t="shared" si="9"/>
        <v>0.90045248868778283</v>
      </c>
      <c r="AB23" s="9">
        <f t="shared" si="10"/>
        <v>0.87330316742081449</v>
      </c>
      <c r="AC23" s="9">
        <f t="shared" si="11"/>
        <v>0.95022624434389136</v>
      </c>
      <c r="AD23" s="9">
        <f t="shared" si="12"/>
        <v>0.98642533936651589</v>
      </c>
      <c r="AE23" s="9">
        <f t="shared" si="13"/>
        <v>0.97285067873303166</v>
      </c>
      <c r="AF23" s="7">
        <f t="shared" si="14"/>
        <v>0</v>
      </c>
      <c r="AG23" s="10" t="s">
        <v>224</v>
      </c>
      <c r="AH23" s="7">
        <f t="shared" si="15"/>
        <v>10</v>
      </c>
      <c r="AI23" s="11" t="str">
        <f t="shared" si="16"/>
        <v>Yes</v>
      </c>
      <c r="AK23" s="4" t="s">
        <v>146</v>
      </c>
      <c r="AL23" s="12">
        <f t="shared" si="32"/>
        <v>23</v>
      </c>
      <c r="AM23" s="12">
        <f t="shared" si="26"/>
        <v>23</v>
      </c>
      <c r="AN23" s="3">
        <f t="shared" ref="AN23:AP28" si="61">SUMIFS($D$3:$D$116,$B$3:$B$116,$AK23,F$3:F$116, "&lt;&gt;")</f>
        <v>23</v>
      </c>
      <c r="AO23" s="3">
        <f t="shared" si="61"/>
        <v>23</v>
      </c>
      <c r="AP23" s="3">
        <f t="shared" si="61"/>
        <v>23</v>
      </c>
      <c r="AQ23" s="3">
        <f t="shared" si="57"/>
        <v>23</v>
      </c>
      <c r="AR23" s="3"/>
      <c r="AS23" s="3">
        <f t="shared" si="58"/>
        <v>23</v>
      </c>
      <c r="AT23" s="3">
        <f t="shared" si="52"/>
        <v>23</v>
      </c>
      <c r="AU23" s="3">
        <f>SUMIFS($D$3:$D$116,$B$3:$B$116,$AK23,M$3:M$116, "&lt;&gt;")</f>
        <v>23</v>
      </c>
      <c r="AV23" s="3">
        <f>SUMIFS($D$3:$D$116,$B$3:$B$116,$AK23,N$3:N$116, "&lt;&gt;")</f>
        <v>23</v>
      </c>
      <c r="AW23" s="3">
        <f>SUMIFS($D$3:$D$116,$B$3:$B$116,$AK23,O$3:O$116, "&lt;&gt;")</f>
        <v>23</v>
      </c>
      <c r="AX23" s="3">
        <f>SUMIFS($D$3:$D$116,$B$3:$B$116,$AK23,P$3:P$116, "&lt;&gt;")</f>
        <v>23</v>
      </c>
      <c r="AY23" s="3">
        <f>SUMIFS($D$3:$D$116,$B$3:$B$116,$AK23,Q$3:Q$116, "&lt;&gt;")</f>
        <v>23</v>
      </c>
      <c r="BA23" s="4" t="s">
        <v>146</v>
      </c>
      <c r="BB23" s="12">
        <f t="shared" si="28"/>
        <v>20</v>
      </c>
      <c r="BC23" s="3">
        <v>27</v>
      </c>
      <c r="BD23" s="3">
        <v>29</v>
      </c>
      <c r="BE23" s="3">
        <v>16</v>
      </c>
      <c r="BF23" s="3">
        <v>13</v>
      </c>
      <c r="BG23" s="3"/>
      <c r="BH23" s="3">
        <v>17</v>
      </c>
      <c r="BI23" s="3">
        <v>18</v>
      </c>
      <c r="BJ23" s="3">
        <v>23</v>
      </c>
      <c r="BK23" s="3">
        <v>27</v>
      </c>
      <c r="BL23" s="3">
        <v>24</v>
      </c>
      <c r="BM23" s="3">
        <v>20</v>
      </c>
      <c r="BN23" s="3">
        <v>22</v>
      </c>
      <c r="BP23" s="4" t="s">
        <v>146</v>
      </c>
      <c r="BQ23" s="9">
        <f t="shared" si="35"/>
        <v>0.86956521739130432</v>
      </c>
      <c r="BR23" s="9">
        <f t="shared" ref="BR23:BT28" si="62">BC23/AN23</f>
        <v>1.173913043478261</v>
      </c>
      <c r="BS23" s="9">
        <f t="shared" si="62"/>
        <v>1.2608695652173914</v>
      </c>
      <c r="BT23" s="9">
        <f t="shared" si="62"/>
        <v>0.69565217391304346</v>
      </c>
      <c r="BU23" s="9">
        <f t="shared" si="59"/>
        <v>0.56521739130434778</v>
      </c>
      <c r="BV23" s="9"/>
      <c r="BW23" s="9">
        <f t="shared" si="60"/>
        <v>0.73913043478260865</v>
      </c>
      <c r="BX23" s="9">
        <f t="shared" si="53"/>
        <v>0.78260869565217395</v>
      </c>
      <c r="BY23" s="9">
        <f>BJ23/AU23</f>
        <v>1</v>
      </c>
      <c r="BZ23" s="9">
        <f>BK23/AV23</f>
        <v>1.173913043478261</v>
      </c>
      <c r="CA23" s="9">
        <f>BL23/AW23</f>
        <v>1.0434782608695652</v>
      </c>
      <c r="CB23" s="9">
        <f>BM23/AX23</f>
        <v>0.86956521739130432</v>
      </c>
      <c r="CC23" s="9">
        <f>BN23/AY23</f>
        <v>0.95652173913043481</v>
      </c>
      <c r="CD23" s="7">
        <f t="shared" si="24"/>
        <v>4</v>
      </c>
      <c r="CE23" s="10" t="s">
        <v>223</v>
      </c>
      <c r="CF23" s="7">
        <f t="shared" si="25"/>
        <v>6</v>
      </c>
      <c r="CG23" s="11" t="s">
        <v>223</v>
      </c>
    </row>
    <row r="24" spans="1:85" ht="16" customHeight="1" x14ac:dyDescent="0.2">
      <c r="A24" s="3" t="s">
        <v>30</v>
      </c>
      <c r="B24" s="4" t="s">
        <v>141</v>
      </c>
      <c r="C24" s="3">
        <v>117</v>
      </c>
      <c r="D24" s="3">
        <v>117</v>
      </c>
      <c r="E24" s="3">
        <f t="shared" si="54"/>
        <v>147.16666666666666</v>
      </c>
      <c r="F24" s="3">
        <v>151</v>
      </c>
      <c r="G24" s="3">
        <v>145</v>
      </c>
      <c r="H24" s="3">
        <v>148</v>
      </c>
      <c r="I24" s="3">
        <v>156</v>
      </c>
      <c r="J24" s="3">
        <v>160</v>
      </c>
      <c r="K24" s="3">
        <v>179</v>
      </c>
      <c r="L24" s="3">
        <v>148</v>
      </c>
      <c r="M24" s="3">
        <v>140</v>
      </c>
      <c r="N24" s="3">
        <v>126</v>
      </c>
      <c r="O24" s="3">
        <v>140</v>
      </c>
      <c r="P24" s="3">
        <v>139</v>
      </c>
      <c r="Q24" s="3">
        <v>134</v>
      </c>
      <c r="S24" s="8">
        <f t="shared" si="1"/>
        <v>1.2578347578347575</v>
      </c>
      <c r="T24" s="9">
        <f t="shared" si="2"/>
        <v>1.2905982905982907</v>
      </c>
      <c r="U24" s="9">
        <f t="shared" si="3"/>
        <v>1.2393162393162394</v>
      </c>
      <c r="V24" s="9">
        <f t="shared" si="4"/>
        <v>1.2649572649572649</v>
      </c>
      <c r="W24" s="9">
        <f t="shared" si="5"/>
        <v>1.3333333333333333</v>
      </c>
      <c r="X24" s="9">
        <f t="shared" si="6"/>
        <v>1.3675213675213675</v>
      </c>
      <c r="Y24" s="9">
        <f t="shared" si="7"/>
        <v>1.5299145299145298</v>
      </c>
      <c r="Z24" s="9">
        <f t="shared" si="8"/>
        <v>1.2649572649572649</v>
      </c>
      <c r="AA24" s="9">
        <f t="shared" si="9"/>
        <v>1.1965811965811965</v>
      </c>
      <c r="AB24" s="9">
        <f t="shared" si="10"/>
        <v>1.0769230769230769</v>
      </c>
      <c r="AC24" s="9">
        <f t="shared" si="11"/>
        <v>1.1965811965811965</v>
      </c>
      <c r="AD24" s="9">
        <f t="shared" si="12"/>
        <v>1.188034188034188</v>
      </c>
      <c r="AE24" s="9">
        <f t="shared" si="13"/>
        <v>1.1452991452991452</v>
      </c>
      <c r="AF24" s="7">
        <f t="shared" si="14"/>
        <v>12</v>
      </c>
      <c r="AG24" s="10" t="s">
        <v>223</v>
      </c>
      <c r="AH24" s="7">
        <f t="shared" si="15"/>
        <v>12</v>
      </c>
      <c r="AI24" s="11" t="str">
        <f t="shared" si="16"/>
        <v>Yes</v>
      </c>
      <c r="AK24" s="4" t="s">
        <v>147</v>
      </c>
      <c r="AL24" s="12">
        <f t="shared" si="32"/>
        <v>46</v>
      </c>
      <c r="AM24" s="12">
        <f t="shared" si="26"/>
        <v>46</v>
      </c>
      <c r="AN24" s="3">
        <f t="shared" si="61"/>
        <v>46</v>
      </c>
      <c r="AO24" s="3">
        <f t="shared" si="61"/>
        <v>46</v>
      </c>
      <c r="AP24" s="3">
        <f t="shared" si="61"/>
        <v>46</v>
      </c>
      <c r="AQ24" s="3">
        <f t="shared" si="57"/>
        <v>46</v>
      </c>
      <c r="AR24" s="3">
        <f>SUMIFS($D$3:$D$116,$B$3:$B$116,$AK24,J$3:J$116, "&lt;&gt;")</f>
        <v>46</v>
      </c>
      <c r="AS24" s="3">
        <f t="shared" si="58"/>
        <v>46</v>
      </c>
      <c r="AT24" s="3">
        <f t="shared" si="52"/>
        <v>46</v>
      </c>
      <c r="AU24" s="3"/>
      <c r="AV24" s="3">
        <f>SUMIFS($D$3:$D$116,$B$3:$B$116,$AK24,N$3:N$116, "&lt;&gt;")</f>
        <v>46</v>
      </c>
      <c r="AW24" s="3"/>
      <c r="AX24" s="3"/>
      <c r="AY24" s="3"/>
      <c r="BA24" s="4" t="s">
        <v>147</v>
      </c>
      <c r="BB24" s="12">
        <f t="shared" si="28"/>
        <v>37.714285714285715</v>
      </c>
      <c r="BC24" s="3">
        <v>30</v>
      </c>
      <c r="BD24" s="3">
        <v>31</v>
      </c>
      <c r="BE24" s="3">
        <v>32</v>
      </c>
      <c r="BF24" s="3">
        <v>65</v>
      </c>
      <c r="BG24" s="3">
        <v>39</v>
      </c>
      <c r="BH24" s="3">
        <v>33</v>
      </c>
      <c r="BI24" s="3">
        <v>34</v>
      </c>
      <c r="BJ24" s="3"/>
      <c r="BK24" s="3">
        <v>31</v>
      </c>
      <c r="BL24" s="3"/>
      <c r="BM24" s="3"/>
      <c r="BN24" s="3"/>
      <c r="BP24" s="4" t="s">
        <v>147</v>
      </c>
      <c r="BQ24" s="9">
        <f t="shared" si="35"/>
        <v>0.81987577639751552</v>
      </c>
      <c r="BR24" s="9">
        <f t="shared" si="62"/>
        <v>0.65217391304347827</v>
      </c>
      <c r="BS24" s="9">
        <f t="shared" si="62"/>
        <v>0.67391304347826086</v>
      </c>
      <c r="BT24" s="9">
        <f t="shared" si="62"/>
        <v>0.69565217391304346</v>
      </c>
      <c r="BU24" s="9">
        <f t="shared" si="59"/>
        <v>1.4130434782608696</v>
      </c>
      <c r="BV24" s="9">
        <f>BG24/AR24</f>
        <v>0.84782608695652173</v>
      </c>
      <c r="BW24" s="9">
        <f t="shared" si="60"/>
        <v>0.71739130434782605</v>
      </c>
      <c r="BX24" s="9">
        <f t="shared" si="53"/>
        <v>0.73913043478260865</v>
      </c>
      <c r="BY24" s="9"/>
      <c r="BZ24" s="9">
        <f>BK24/AV24</f>
        <v>0.67391304347826086</v>
      </c>
      <c r="CA24" s="9"/>
      <c r="CB24" s="9"/>
      <c r="CC24" s="9"/>
      <c r="CD24" s="7">
        <f t="shared" si="24"/>
        <v>1</v>
      </c>
      <c r="CE24" s="10" t="s">
        <v>223</v>
      </c>
      <c r="CF24" s="7">
        <f t="shared" si="25"/>
        <v>1</v>
      </c>
      <c r="CG24" s="11" t="s">
        <v>223</v>
      </c>
    </row>
    <row r="25" spans="1:85" ht="16" customHeight="1" x14ac:dyDescent="0.2">
      <c r="A25" s="3" t="s">
        <v>31</v>
      </c>
      <c r="B25" s="4" t="s">
        <v>142</v>
      </c>
      <c r="C25" s="3">
        <v>108</v>
      </c>
      <c r="D25" s="3">
        <v>108</v>
      </c>
      <c r="E25" s="3">
        <f t="shared" si="54"/>
        <v>43.454545454545453</v>
      </c>
      <c r="F25" s="3">
        <v>64</v>
      </c>
      <c r="G25" s="3">
        <v>32</v>
      </c>
      <c r="H25" s="3"/>
      <c r="I25" s="3">
        <v>26</v>
      </c>
      <c r="J25" s="3">
        <v>36</v>
      </c>
      <c r="K25" s="3">
        <v>33</v>
      </c>
      <c r="L25" s="3">
        <v>35</v>
      </c>
      <c r="M25" s="3">
        <v>39</v>
      </c>
      <c r="N25" s="3">
        <v>40</v>
      </c>
      <c r="O25" s="3">
        <v>59</v>
      </c>
      <c r="P25" s="3">
        <v>59</v>
      </c>
      <c r="Q25" s="3">
        <v>55</v>
      </c>
      <c r="S25" s="8">
        <f t="shared" si="1"/>
        <v>0.4023569023569023</v>
      </c>
      <c r="T25" s="9">
        <f t="shared" si="2"/>
        <v>0.59259259259259256</v>
      </c>
      <c r="U25" s="9">
        <f t="shared" si="3"/>
        <v>0.29629629629629628</v>
      </c>
      <c r="V25" s="9" t="str">
        <f t="shared" si="4"/>
        <v/>
      </c>
      <c r="W25" s="9">
        <f t="shared" si="5"/>
        <v>0.24074074074074073</v>
      </c>
      <c r="X25" s="9">
        <f t="shared" si="6"/>
        <v>0.33333333333333331</v>
      </c>
      <c r="Y25" s="9">
        <f t="shared" si="7"/>
        <v>0.30555555555555558</v>
      </c>
      <c r="Z25" s="9">
        <f t="shared" si="8"/>
        <v>0.32407407407407407</v>
      </c>
      <c r="AA25" s="9">
        <f t="shared" si="9"/>
        <v>0.3611111111111111</v>
      </c>
      <c r="AB25" s="9">
        <f t="shared" si="10"/>
        <v>0.37037037037037035</v>
      </c>
      <c r="AC25" s="9">
        <f t="shared" si="11"/>
        <v>0.54629629629629628</v>
      </c>
      <c r="AD25" s="9">
        <f t="shared" si="12"/>
        <v>0.54629629629629628</v>
      </c>
      <c r="AE25" s="9">
        <f t="shared" si="13"/>
        <v>0.5092592592592593</v>
      </c>
      <c r="AF25" s="7">
        <f t="shared" si="14"/>
        <v>0</v>
      </c>
      <c r="AG25" s="10" t="s">
        <v>224</v>
      </c>
      <c r="AH25" s="7">
        <f t="shared" si="15"/>
        <v>0</v>
      </c>
      <c r="AI25" s="11" t="str">
        <f t="shared" si="16"/>
        <v>No</v>
      </c>
      <c r="AK25" s="4" t="s">
        <v>148</v>
      </c>
      <c r="AL25" s="12">
        <f t="shared" si="32"/>
        <v>321</v>
      </c>
      <c r="AM25" s="12">
        <f t="shared" si="26"/>
        <v>321</v>
      </c>
      <c r="AN25" s="3">
        <f t="shared" si="61"/>
        <v>321</v>
      </c>
      <c r="AO25" s="3">
        <f t="shared" si="61"/>
        <v>321</v>
      </c>
      <c r="AP25" s="3">
        <f t="shared" si="61"/>
        <v>321</v>
      </c>
      <c r="AQ25" s="3">
        <f t="shared" si="57"/>
        <v>321</v>
      </c>
      <c r="AR25" s="3">
        <f>SUMIFS($D$3:$D$116,$B$3:$B$116,$AK25,J$3:J$116, "&lt;&gt;")</f>
        <v>321</v>
      </c>
      <c r="AS25" s="3">
        <f t="shared" si="58"/>
        <v>321</v>
      </c>
      <c r="AT25" s="3">
        <f t="shared" si="52"/>
        <v>321</v>
      </c>
      <c r="AU25" s="3">
        <f>SUMIFS($D$3:$D$116,$B$3:$B$116,$AK25,M$3:M$116, "&lt;&gt;")</f>
        <v>321</v>
      </c>
      <c r="AV25" s="3">
        <f>SUMIFS($D$3:$D$116,$B$3:$B$116,$AK25,N$3:N$116, "&lt;&gt;")</f>
        <v>321</v>
      </c>
      <c r="AW25" s="3">
        <f t="shared" ref="AW25:AY27" si="63">SUMIFS($D$3:$D$116,$B$3:$B$116,$AK25,O$3:O$116, "&lt;&gt;")</f>
        <v>321</v>
      </c>
      <c r="AX25" s="3">
        <f t="shared" si="63"/>
        <v>321</v>
      </c>
      <c r="AY25" s="3">
        <f t="shared" si="63"/>
        <v>321</v>
      </c>
      <c r="BA25" s="4" t="s">
        <v>148</v>
      </c>
      <c r="BB25" s="12">
        <f t="shared" si="28"/>
        <v>297.42857142857144</v>
      </c>
      <c r="BC25" s="3">
        <v>267</v>
      </c>
      <c r="BD25" s="3">
        <v>279</v>
      </c>
      <c r="BE25" s="3">
        <v>300</v>
      </c>
      <c r="BF25" s="3">
        <v>315</v>
      </c>
      <c r="BG25" s="3">
        <v>302</v>
      </c>
      <c r="BH25" s="3">
        <v>298</v>
      </c>
      <c r="BI25" s="3">
        <v>321</v>
      </c>
      <c r="BJ25" s="3">
        <v>319</v>
      </c>
      <c r="BK25" s="3">
        <v>330</v>
      </c>
      <c r="BL25" s="3">
        <v>339</v>
      </c>
      <c r="BM25" s="3">
        <v>325</v>
      </c>
      <c r="BN25" s="3">
        <v>319</v>
      </c>
      <c r="BP25" s="4" t="s">
        <v>148</v>
      </c>
      <c r="BQ25" s="9">
        <f t="shared" si="35"/>
        <v>0.92656875834445929</v>
      </c>
      <c r="BR25" s="9">
        <f t="shared" si="62"/>
        <v>0.83177570093457942</v>
      </c>
      <c r="BS25" s="9">
        <f t="shared" si="62"/>
        <v>0.86915887850467288</v>
      </c>
      <c r="BT25" s="9">
        <f t="shared" si="62"/>
        <v>0.93457943925233644</v>
      </c>
      <c r="BU25" s="9">
        <f t="shared" si="59"/>
        <v>0.98130841121495327</v>
      </c>
      <c r="BV25" s="9">
        <f>BG25/AR25</f>
        <v>0.94080996884735202</v>
      </c>
      <c r="BW25" s="9">
        <f t="shared" si="60"/>
        <v>0.92834890965732086</v>
      </c>
      <c r="BX25" s="9">
        <f t="shared" si="53"/>
        <v>1</v>
      </c>
      <c r="BY25" s="9">
        <f>BJ25/AU25</f>
        <v>0.99376947040498442</v>
      </c>
      <c r="BZ25" s="9">
        <f>BK25/AV25</f>
        <v>1.02803738317757</v>
      </c>
      <c r="CA25" s="9">
        <f t="shared" ref="CA25:CC27" si="64">BL25/AW25</f>
        <v>1.0560747663551402</v>
      </c>
      <c r="CB25" s="9">
        <f t="shared" si="64"/>
        <v>1.0124610591900312</v>
      </c>
      <c r="CC25" s="9">
        <f t="shared" si="64"/>
        <v>0.99376947040498442</v>
      </c>
      <c r="CD25" s="7">
        <f t="shared" si="24"/>
        <v>3</v>
      </c>
      <c r="CE25" s="10" t="s">
        <v>223</v>
      </c>
      <c r="CF25" s="7">
        <f t="shared" si="25"/>
        <v>10</v>
      </c>
      <c r="CG25" s="11" t="s">
        <v>223</v>
      </c>
    </row>
    <row r="26" spans="1:85" ht="16" customHeight="1" x14ac:dyDescent="0.2">
      <c r="A26" s="3" t="s">
        <v>32</v>
      </c>
      <c r="B26" s="4" t="s">
        <v>143</v>
      </c>
      <c r="C26" s="3">
        <v>261</v>
      </c>
      <c r="D26" s="3">
        <v>261</v>
      </c>
      <c r="E26" s="3">
        <f t="shared" si="54"/>
        <v>210</v>
      </c>
      <c r="F26" s="3">
        <v>200</v>
      </c>
      <c r="G26" s="3">
        <v>199</v>
      </c>
      <c r="H26" s="3">
        <v>198</v>
      </c>
      <c r="I26" s="3">
        <v>161</v>
      </c>
      <c r="J26" s="3">
        <v>172</v>
      </c>
      <c r="K26" s="3">
        <v>196</v>
      </c>
      <c r="L26" s="3">
        <v>225</v>
      </c>
      <c r="M26" s="3">
        <v>214</v>
      </c>
      <c r="N26" s="3">
        <v>238</v>
      </c>
      <c r="O26" s="3">
        <v>250</v>
      </c>
      <c r="P26" s="3">
        <v>218</v>
      </c>
      <c r="Q26" s="3">
        <v>249</v>
      </c>
      <c r="S26" s="8">
        <f t="shared" si="1"/>
        <v>0.8045977011494253</v>
      </c>
      <c r="T26" s="9">
        <f t="shared" si="2"/>
        <v>0.76628352490421459</v>
      </c>
      <c r="U26" s="9">
        <f t="shared" si="3"/>
        <v>0.76245210727969348</v>
      </c>
      <c r="V26" s="9">
        <f t="shared" si="4"/>
        <v>0.75862068965517238</v>
      </c>
      <c r="W26" s="9">
        <f t="shared" si="5"/>
        <v>0.61685823754789271</v>
      </c>
      <c r="X26" s="9">
        <f t="shared" si="6"/>
        <v>0.65900383141762453</v>
      </c>
      <c r="Y26" s="9">
        <f t="shared" si="7"/>
        <v>0.75095785440613028</v>
      </c>
      <c r="Z26" s="9">
        <f t="shared" si="8"/>
        <v>0.86206896551724133</v>
      </c>
      <c r="AA26" s="9">
        <f t="shared" si="9"/>
        <v>0.81992337164750961</v>
      </c>
      <c r="AB26" s="9">
        <f t="shared" si="10"/>
        <v>0.91187739463601536</v>
      </c>
      <c r="AC26" s="9">
        <f t="shared" si="11"/>
        <v>0.95785440613026818</v>
      </c>
      <c r="AD26" s="9">
        <f t="shared" si="12"/>
        <v>0.83524904214559392</v>
      </c>
      <c r="AE26" s="9">
        <f t="shared" si="13"/>
        <v>0.95402298850574707</v>
      </c>
      <c r="AF26" s="7">
        <f t="shared" si="14"/>
        <v>0</v>
      </c>
      <c r="AG26" s="10" t="s">
        <v>224</v>
      </c>
      <c r="AH26" s="7">
        <f t="shared" si="15"/>
        <v>3</v>
      </c>
      <c r="AI26" s="11" t="str">
        <f t="shared" si="16"/>
        <v>Yes</v>
      </c>
      <c r="AK26" s="4" t="s">
        <v>149</v>
      </c>
      <c r="AL26" s="12">
        <f t="shared" si="32"/>
        <v>192</v>
      </c>
      <c r="AM26" s="12">
        <f t="shared" si="26"/>
        <v>192</v>
      </c>
      <c r="AN26" s="3">
        <f t="shared" si="61"/>
        <v>192</v>
      </c>
      <c r="AO26" s="3">
        <f t="shared" si="61"/>
        <v>192</v>
      </c>
      <c r="AP26" s="3">
        <f t="shared" si="61"/>
        <v>192</v>
      </c>
      <c r="AQ26" s="3">
        <f t="shared" si="57"/>
        <v>192</v>
      </c>
      <c r="AR26" s="3">
        <f>SUMIFS($D$3:$D$116,$B$3:$B$116,$AK26,J$3:J$116, "&lt;&gt;")</f>
        <v>192</v>
      </c>
      <c r="AS26" s="3">
        <f t="shared" si="58"/>
        <v>192</v>
      </c>
      <c r="AT26" s="3">
        <f t="shared" si="52"/>
        <v>192</v>
      </c>
      <c r="AU26" s="3">
        <f>SUMIFS($D$3:$D$116,$B$3:$B$116,$AK26,M$3:M$116, "&lt;&gt;")</f>
        <v>192</v>
      </c>
      <c r="AV26" s="3">
        <f>SUMIFS($D$3:$D$116,$B$3:$B$116,$AK26,N$3:N$116, "&lt;&gt;")</f>
        <v>192</v>
      </c>
      <c r="AW26" s="3">
        <f t="shared" si="63"/>
        <v>192</v>
      </c>
      <c r="AX26" s="3">
        <f t="shared" si="63"/>
        <v>192</v>
      </c>
      <c r="AY26" s="3">
        <f t="shared" si="63"/>
        <v>192</v>
      </c>
      <c r="BA26" s="4" t="s">
        <v>149</v>
      </c>
      <c r="BB26" s="12">
        <f t="shared" si="28"/>
        <v>155.28571428571428</v>
      </c>
      <c r="BC26" s="3">
        <v>163</v>
      </c>
      <c r="BD26" s="3">
        <v>159</v>
      </c>
      <c r="BE26" s="3">
        <v>159</v>
      </c>
      <c r="BF26" s="3">
        <v>150</v>
      </c>
      <c r="BG26" s="3">
        <v>152</v>
      </c>
      <c r="BH26" s="3">
        <v>152</v>
      </c>
      <c r="BI26" s="3">
        <v>152</v>
      </c>
      <c r="BJ26" s="3">
        <v>165</v>
      </c>
      <c r="BK26" s="3">
        <v>185</v>
      </c>
      <c r="BL26" s="3">
        <v>179</v>
      </c>
      <c r="BM26" s="3">
        <v>164</v>
      </c>
      <c r="BN26" s="3">
        <v>158</v>
      </c>
      <c r="BP26" s="4" t="s">
        <v>149</v>
      </c>
      <c r="BQ26" s="9">
        <f t="shared" si="35"/>
        <v>0.80877976190476186</v>
      </c>
      <c r="BR26" s="9">
        <f t="shared" si="62"/>
        <v>0.84895833333333337</v>
      </c>
      <c r="BS26" s="9">
        <f t="shared" si="62"/>
        <v>0.828125</v>
      </c>
      <c r="BT26" s="9">
        <f t="shared" si="62"/>
        <v>0.828125</v>
      </c>
      <c r="BU26" s="9">
        <f t="shared" si="59"/>
        <v>0.78125</v>
      </c>
      <c r="BV26" s="9">
        <f>BG26/AR26</f>
        <v>0.79166666666666663</v>
      </c>
      <c r="BW26" s="9">
        <f t="shared" si="60"/>
        <v>0.79166666666666663</v>
      </c>
      <c r="BX26" s="9">
        <f t="shared" si="53"/>
        <v>0.79166666666666663</v>
      </c>
      <c r="BY26" s="9">
        <f>BJ26/AU26</f>
        <v>0.859375</v>
      </c>
      <c r="BZ26" s="9">
        <f>BK26/AV26</f>
        <v>0.96354166666666663</v>
      </c>
      <c r="CA26" s="9">
        <f t="shared" si="64"/>
        <v>0.93229166666666663</v>
      </c>
      <c r="CB26" s="9">
        <f t="shared" si="64"/>
        <v>0.85416666666666663</v>
      </c>
      <c r="CC26" s="9">
        <f t="shared" si="64"/>
        <v>0.82291666666666663</v>
      </c>
      <c r="CD26" s="7">
        <f t="shared" si="24"/>
        <v>0</v>
      </c>
      <c r="CE26" s="10" t="s">
        <v>224</v>
      </c>
      <c r="CF26" s="7">
        <f t="shared" si="25"/>
        <v>2</v>
      </c>
      <c r="CG26" s="11" t="s">
        <v>223</v>
      </c>
    </row>
    <row r="27" spans="1:85" ht="16" customHeight="1" x14ac:dyDescent="0.2">
      <c r="A27" s="3" t="s">
        <v>33</v>
      </c>
      <c r="B27" s="4" t="s">
        <v>144</v>
      </c>
      <c r="C27" s="3">
        <v>110</v>
      </c>
      <c r="D27" s="3">
        <v>110</v>
      </c>
      <c r="E27" s="3">
        <f t="shared" si="54"/>
        <v>76</v>
      </c>
      <c r="F27" s="3">
        <v>66</v>
      </c>
      <c r="G27" s="3">
        <v>71</v>
      </c>
      <c r="H27" s="3">
        <v>64</v>
      </c>
      <c r="I27" s="3">
        <v>63</v>
      </c>
      <c r="J27" s="3">
        <v>58</v>
      </c>
      <c r="K27" s="3">
        <v>62</v>
      </c>
      <c r="L27" s="3">
        <v>68</v>
      </c>
      <c r="M27" s="3">
        <v>78</v>
      </c>
      <c r="N27" s="3">
        <v>96</v>
      </c>
      <c r="O27" s="3">
        <v>103</v>
      </c>
      <c r="P27" s="3">
        <v>97</v>
      </c>
      <c r="Q27" s="3">
        <v>86</v>
      </c>
      <c r="S27" s="8">
        <f t="shared" si="1"/>
        <v>0.69090909090909092</v>
      </c>
      <c r="T27" s="9">
        <f t="shared" si="2"/>
        <v>0.6</v>
      </c>
      <c r="U27" s="9">
        <f t="shared" si="3"/>
        <v>0.6454545454545455</v>
      </c>
      <c r="V27" s="9">
        <f t="shared" si="4"/>
        <v>0.58181818181818179</v>
      </c>
      <c r="W27" s="9">
        <f t="shared" si="5"/>
        <v>0.57272727272727275</v>
      </c>
      <c r="X27" s="9">
        <f t="shared" si="6"/>
        <v>0.52727272727272723</v>
      </c>
      <c r="Y27" s="9">
        <f t="shared" si="7"/>
        <v>0.5636363636363636</v>
      </c>
      <c r="Z27" s="9">
        <f t="shared" si="8"/>
        <v>0.61818181818181817</v>
      </c>
      <c r="AA27" s="9">
        <f t="shared" si="9"/>
        <v>0.70909090909090911</v>
      </c>
      <c r="AB27" s="9">
        <f t="shared" si="10"/>
        <v>0.87272727272727268</v>
      </c>
      <c r="AC27" s="9">
        <f t="shared" si="11"/>
        <v>0.9363636363636364</v>
      </c>
      <c r="AD27" s="9">
        <f t="shared" si="12"/>
        <v>0.88181818181818183</v>
      </c>
      <c r="AE27" s="9">
        <f t="shared" si="13"/>
        <v>0.78181818181818186</v>
      </c>
      <c r="AF27" s="7">
        <f t="shared" si="14"/>
        <v>0</v>
      </c>
      <c r="AG27" s="10" t="s">
        <v>224</v>
      </c>
      <c r="AH27" s="7">
        <f t="shared" si="15"/>
        <v>1</v>
      </c>
      <c r="AI27" s="11" t="str">
        <f t="shared" si="16"/>
        <v>Yes</v>
      </c>
      <c r="AK27" s="4" t="s">
        <v>150</v>
      </c>
      <c r="AL27" s="12">
        <f t="shared" si="32"/>
        <v>292</v>
      </c>
      <c r="AM27" s="12">
        <f t="shared" si="26"/>
        <v>292</v>
      </c>
      <c r="AN27" s="3">
        <f t="shared" si="61"/>
        <v>292</v>
      </c>
      <c r="AO27" s="3">
        <f t="shared" si="61"/>
        <v>292</v>
      </c>
      <c r="AP27" s="3">
        <f t="shared" si="61"/>
        <v>292</v>
      </c>
      <c r="AQ27" s="3">
        <f t="shared" si="57"/>
        <v>292</v>
      </c>
      <c r="AR27" s="3">
        <f>SUMIFS($D$3:$D$116,$B$3:$B$116,$AK27,J$3:J$116, "&lt;&gt;")</f>
        <v>292</v>
      </c>
      <c r="AS27" s="3">
        <f t="shared" si="58"/>
        <v>292</v>
      </c>
      <c r="AT27" s="3">
        <f t="shared" si="52"/>
        <v>292</v>
      </c>
      <c r="AU27" s="3">
        <f>SUMIFS($D$3:$D$116,$B$3:$B$116,$AK27,M$3:M$116, "&lt;&gt;")</f>
        <v>292</v>
      </c>
      <c r="AV27" s="3">
        <f>SUMIFS($D$3:$D$116,$B$3:$B$116,$AK27,N$3:N$116, "&lt;&gt;")</f>
        <v>292</v>
      </c>
      <c r="AW27" s="3">
        <f t="shared" si="63"/>
        <v>292</v>
      </c>
      <c r="AX27" s="3">
        <f t="shared" si="63"/>
        <v>292</v>
      </c>
      <c r="AY27" s="3">
        <f t="shared" si="63"/>
        <v>292</v>
      </c>
      <c r="BA27" s="4" t="s">
        <v>150</v>
      </c>
      <c r="BB27" s="12">
        <f t="shared" si="28"/>
        <v>293.57142857142856</v>
      </c>
      <c r="BC27" s="3">
        <v>288</v>
      </c>
      <c r="BD27" s="3">
        <v>282</v>
      </c>
      <c r="BE27" s="3">
        <v>291</v>
      </c>
      <c r="BF27" s="3">
        <v>310</v>
      </c>
      <c r="BG27" s="3">
        <v>312</v>
      </c>
      <c r="BH27" s="3">
        <v>290</v>
      </c>
      <c r="BI27" s="3">
        <v>282</v>
      </c>
      <c r="BJ27" s="3">
        <v>306</v>
      </c>
      <c r="BK27" s="3">
        <v>320</v>
      </c>
      <c r="BL27" s="3">
        <v>308</v>
      </c>
      <c r="BM27" s="3">
        <v>321</v>
      </c>
      <c r="BN27" s="3">
        <v>298</v>
      </c>
      <c r="BP27" s="4" t="s">
        <v>150</v>
      </c>
      <c r="BQ27" s="9">
        <f t="shared" si="35"/>
        <v>1.005381604696673</v>
      </c>
      <c r="BR27" s="9">
        <f t="shared" si="62"/>
        <v>0.98630136986301364</v>
      </c>
      <c r="BS27" s="9">
        <f t="shared" si="62"/>
        <v>0.96575342465753422</v>
      </c>
      <c r="BT27" s="9">
        <f t="shared" si="62"/>
        <v>0.99657534246575341</v>
      </c>
      <c r="BU27" s="9">
        <f t="shared" si="59"/>
        <v>1.0616438356164384</v>
      </c>
      <c r="BV27" s="9">
        <f>BG27/AR27</f>
        <v>1.0684931506849316</v>
      </c>
      <c r="BW27" s="9">
        <f t="shared" si="60"/>
        <v>0.99315068493150682</v>
      </c>
      <c r="BX27" s="9">
        <f t="shared" si="53"/>
        <v>0.96575342465753422</v>
      </c>
      <c r="BY27" s="9">
        <f>BJ27/AU27</f>
        <v>1.047945205479452</v>
      </c>
      <c r="BZ27" s="9">
        <f>BK27/AV27</f>
        <v>1.095890410958904</v>
      </c>
      <c r="CA27" s="9">
        <f t="shared" si="64"/>
        <v>1.0547945205479452</v>
      </c>
      <c r="CB27" s="9">
        <f t="shared" si="64"/>
        <v>1.0993150684931507</v>
      </c>
      <c r="CC27" s="9">
        <f t="shared" si="64"/>
        <v>1.0205479452054795</v>
      </c>
      <c r="CD27" s="7">
        <f t="shared" si="24"/>
        <v>7</v>
      </c>
      <c r="CE27" s="10" t="s">
        <v>223</v>
      </c>
      <c r="CF27" s="7">
        <f t="shared" si="25"/>
        <v>12</v>
      </c>
      <c r="CG27" s="11" t="s">
        <v>223</v>
      </c>
    </row>
    <row r="28" spans="1:85" ht="16" customHeight="1" x14ac:dyDescent="0.2">
      <c r="A28" s="3" t="s">
        <v>34</v>
      </c>
      <c r="B28" s="4" t="s">
        <v>145</v>
      </c>
      <c r="C28" s="3">
        <v>150</v>
      </c>
      <c r="D28" s="3">
        <v>150</v>
      </c>
      <c r="E28" s="3">
        <f t="shared" si="54"/>
        <v>128.66666666666666</v>
      </c>
      <c r="F28" s="3"/>
      <c r="G28" s="3"/>
      <c r="H28" s="3"/>
      <c r="I28" s="3">
        <v>130</v>
      </c>
      <c r="J28" s="3"/>
      <c r="K28" s="3">
        <v>130</v>
      </c>
      <c r="L28" s="3">
        <v>126</v>
      </c>
      <c r="M28" s="3"/>
      <c r="N28" s="3"/>
      <c r="O28" s="3"/>
      <c r="P28" s="3"/>
      <c r="Q28" s="3"/>
      <c r="S28" s="8">
        <f t="shared" si="1"/>
        <v>0.85777777777777775</v>
      </c>
      <c r="T28" s="9" t="str">
        <f t="shared" si="2"/>
        <v/>
      </c>
      <c r="U28" s="9" t="str">
        <f t="shared" si="3"/>
        <v/>
      </c>
      <c r="V28" s="9" t="str">
        <f t="shared" si="4"/>
        <v/>
      </c>
      <c r="W28" s="9">
        <f t="shared" si="5"/>
        <v>0.8666666666666667</v>
      </c>
      <c r="X28" s="9" t="str">
        <f t="shared" si="6"/>
        <v/>
      </c>
      <c r="Y28" s="9">
        <f t="shared" si="7"/>
        <v>0.8666666666666667</v>
      </c>
      <c r="Z28" s="9">
        <f t="shared" si="8"/>
        <v>0.84</v>
      </c>
      <c r="AA28" s="9" t="str">
        <f t="shared" si="9"/>
        <v/>
      </c>
      <c r="AB28" s="9" t="str">
        <f t="shared" si="10"/>
        <v/>
      </c>
      <c r="AC28" s="9" t="str">
        <f t="shared" si="11"/>
        <v/>
      </c>
      <c r="AD28" s="9" t="str">
        <f t="shared" si="12"/>
        <v/>
      </c>
      <c r="AE28" s="9" t="str">
        <f t="shared" si="13"/>
        <v/>
      </c>
      <c r="AF28" s="7">
        <f t="shared" si="14"/>
        <v>0</v>
      </c>
      <c r="AG28" s="10" t="s">
        <v>224</v>
      </c>
      <c r="AH28" s="7">
        <f t="shared" si="15"/>
        <v>0</v>
      </c>
      <c r="AI28" s="11" t="str">
        <f t="shared" si="16"/>
        <v>No</v>
      </c>
      <c r="AK28" s="4" t="s">
        <v>151</v>
      </c>
      <c r="AL28" s="12">
        <f t="shared" si="32"/>
        <v>884</v>
      </c>
      <c r="AM28" s="12">
        <f t="shared" si="26"/>
        <v>884</v>
      </c>
      <c r="AN28" s="3">
        <f t="shared" si="61"/>
        <v>884</v>
      </c>
      <c r="AO28" s="3">
        <f t="shared" si="61"/>
        <v>884</v>
      </c>
      <c r="AP28" s="3">
        <f t="shared" si="61"/>
        <v>884</v>
      </c>
      <c r="AQ28" s="3">
        <f t="shared" si="57"/>
        <v>884</v>
      </c>
      <c r="AR28" s="3">
        <f>SUMIFS($D$3:$D$116,$B$3:$B$116,$AK28,J$3:J$116, "&lt;&gt;")</f>
        <v>884</v>
      </c>
      <c r="AS28" s="3">
        <f t="shared" si="58"/>
        <v>884</v>
      </c>
      <c r="AT28" s="3"/>
      <c r="AU28" s="3"/>
      <c r="AV28" s="3"/>
      <c r="AW28" s="3">
        <f>SUMIFS($D$3:$D$116,$B$3:$B$116,$AK28,O$3:O$116, "&lt;&gt;")</f>
        <v>884</v>
      </c>
      <c r="AX28" s="3">
        <f>SUMIFS($D$3:$D$116,$B$3:$B$116,$AK28,P$3:P$116, "&lt;&gt;")</f>
        <v>884</v>
      </c>
      <c r="AY28" s="3"/>
      <c r="BA28" s="4" t="s">
        <v>151</v>
      </c>
      <c r="BB28" s="12">
        <f t="shared" si="28"/>
        <v>682.83333333333337</v>
      </c>
      <c r="BC28" s="3">
        <v>745</v>
      </c>
      <c r="BD28" s="3">
        <v>732</v>
      </c>
      <c r="BE28" s="3">
        <v>654</v>
      </c>
      <c r="BF28" s="3">
        <v>662</v>
      </c>
      <c r="BG28" s="3">
        <v>658</v>
      </c>
      <c r="BH28" s="3">
        <v>646</v>
      </c>
      <c r="BI28" s="43" t="s">
        <v>241</v>
      </c>
      <c r="BJ28" s="3"/>
      <c r="BK28" s="3"/>
      <c r="BL28" s="3">
        <v>743</v>
      </c>
      <c r="BM28" s="3">
        <v>738</v>
      </c>
      <c r="BN28" s="3"/>
      <c r="BP28" s="4" t="s">
        <v>151</v>
      </c>
      <c r="BQ28" s="9">
        <f t="shared" si="35"/>
        <v>0.77243589743589747</v>
      </c>
      <c r="BR28" s="9">
        <f t="shared" si="62"/>
        <v>0.84276018099547512</v>
      </c>
      <c r="BS28" s="9">
        <f t="shared" si="62"/>
        <v>0.82805429864253388</v>
      </c>
      <c r="BT28" s="9">
        <f t="shared" si="62"/>
        <v>0.73981900452488691</v>
      </c>
      <c r="BU28" s="9">
        <f t="shared" si="59"/>
        <v>0.74886877828054299</v>
      </c>
      <c r="BV28" s="9">
        <f>BG28/AR28</f>
        <v>0.74434389140271495</v>
      </c>
      <c r="BW28" s="9">
        <f t="shared" si="60"/>
        <v>0.73076923076923073</v>
      </c>
      <c r="BX28" s="28" t="s">
        <v>241</v>
      </c>
      <c r="BY28" s="9"/>
      <c r="BZ28" s="9"/>
      <c r="CA28" s="9">
        <f>BL28/AW28</f>
        <v>0.8404977375565611</v>
      </c>
      <c r="CB28" s="9">
        <f>BM28/AX28</f>
        <v>0.83484162895927605</v>
      </c>
      <c r="CC28" s="9"/>
      <c r="CD28" s="7">
        <f t="shared" si="24"/>
        <v>0</v>
      </c>
      <c r="CE28" s="10" t="s">
        <v>224</v>
      </c>
      <c r="CF28" s="7">
        <f t="shared" si="25"/>
        <v>0</v>
      </c>
      <c r="CG28" s="11" t="s">
        <v>224</v>
      </c>
    </row>
    <row r="29" spans="1:85" ht="16" customHeight="1" x14ac:dyDescent="0.2">
      <c r="A29" s="3" t="s">
        <v>35</v>
      </c>
      <c r="B29" s="4" t="s">
        <v>146</v>
      </c>
      <c r="C29" s="3">
        <v>23</v>
      </c>
      <c r="D29" s="3">
        <v>23</v>
      </c>
      <c r="E29" s="3">
        <f t="shared" si="54"/>
        <v>21.454545454545453</v>
      </c>
      <c r="F29" s="3">
        <v>27</v>
      </c>
      <c r="G29" s="3">
        <v>29</v>
      </c>
      <c r="H29" s="3">
        <v>16</v>
      </c>
      <c r="I29" s="3">
        <v>13</v>
      </c>
      <c r="J29" s="3"/>
      <c r="K29" s="3">
        <v>17</v>
      </c>
      <c r="L29" s="3">
        <v>18</v>
      </c>
      <c r="M29" s="3">
        <v>23</v>
      </c>
      <c r="N29" s="3">
        <v>27</v>
      </c>
      <c r="O29" s="3">
        <v>24</v>
      </c>
      <c r="P29" s="3">
        <v>20</v>
      </c>
      <c r="Q29" s="3">
        <v>22</v>
      </c>
      <c r="S29" s="8">
        <f t="shared" si="1"/>
        <v>0.93280632411067199</v>
      </c>
      <c r="T29" s="9">
        <f t="shared" si="2"/>
        <v>1.173913043478261</v>
      </c>
      <c r="U29" s="9">
        <f t="shared" si="3"/>
        <v>1.2608695652173914</v>
      </c>
      <c r="V29" s="9">
        <f t="shared" si="4"/>
        <v>0.69565217391304346</v>
      </c>
      <c r="W29" s="9">
        <f t="shared" si="5"/>
        <v>0.56521739130434778</v>
      </c>
      <c r="X29" s="9" t="str">
        <f t="shared" si="6"/>
        <v/>
      </c>
      <c r="Y29" s="9">
        <f t="shared" si="7"/>
        <v>0.73913043478260865</v>
      </c>
      <c r="Z29" s="9">
        <f t="shared" si="8"/>
        <v>0.78260869565217395</v>
      </c>
      <c r="AA29" s="9">
        <f t="shared" si="9"/>
        <v>1</v>
      </c>
      <c r="AB29" s="9">
        <f t="shared" si="10"/>
        <v>1.173913043478261</v>
      </c>
      <c r="AC29" s="9">
        <f t="shared" si="11"/>
        <v>1.0434782608695652</v>
      </c>
      <c r="AD29" s="9">
        <f t="shared" si="12"/>
        <v>0.86956521739130432</v>
      </c>
      <c r="AE29" s="9">
        <f t="shared" si="13"/>
        <v>0.95652173913043481</v>
      </c>
      <c r="AF29" s="7">
        <f t="shared" si="14"/>
        <v>4</v>
      </c>
      <c r="AG29" s="10" t="s">
        <v>223</v>
      </c>
      <c r="AH29" s="7">
        <f t="shared" si="15"/>
        <v>6</v>
      </c>
      <c r="AI29" s="11" t="str">
        <f t="shared" si="16"/>
        <v>Yes</v>
      </c>
      <c r="AK29" s="4" t="s">
        <v>152</v>
      </c>
      <c r="AL29" s="12">
        <f t="shared" si="32"/>
        <v>62</v>
      </c>
      <c r="AM29" s="12">
        <f t="shared" si="26"/>
        <v>62</v>
      </c>
      <c r="AN29" s="3"/>
      <c r="AO29" s="3"/>
      <c r="AP29" s="3"/>
      <c r="AQ29" s="3"/>
      <c r="AR29" s="3"/>
      <c r="AS29" s="3"/>
      <c r="AT29" s="3">
        <f>SUMIFS($D$3:$D$116,$B$3:$B$116,$AK29,L$3:L$116, "&lt;&gt;")</f>
        <v>62</v>
      </c>
      <c r="AU29" s="3">
        <f>SUMIFS($D$3:$D$116,$B$3:$B$116,$AK29,M$3:M$116, "&lt;&gt;")</f>
        <v>62</v>
      </c>
      <c r="AV29" s="3">
        <f>SUMIFS($D$3:$D$116,$B$3:$B$116,$AK29,N$3:N$116, "&lt;&gt;")</f>
        <v>62</v>
      </c>
      <c r="AW29" s="3">
        <f>SUMIFS($D$3:$D$116,$B$3:$B$116,$AK29,O$3:O$116, "&lt;&gt;")</f>
        <v>62</v>
      </c>
      <c r="AX29" s="3">
        <f>SUMIFS($D$3:$D$116,$B$3:$B$116,$AK29,P$3:P$116, "&lt;&gt;")</f>
        <v>62</v>
      </c>
      <c r="AY29" s="3">
        <f>SUMIFS($D$3:$D$116,$B$3:$B$116,$AK29,Q$3:Q$116, "&lt;&gt;")</f>
        <v>62</v>
      </c>
      <c r="BA29" s="4" t="s">
        <v>152</v>
      </c>
      <c r="BB29" s="12">
        <f t="shared" si="28"/>
        <v>25</v>
      </c>
      <c r="BC29" s="3"/>
      <c r="BD29" s="3"/>
      <c r="BE29" s="3"/>
      <c r="BF29" s="3"/>
      <c r="BG29" s="3"/>
      <c r="BH29" s="3" t="s">
        <v>241</v>
      </c>
      <c r="BI29" s="3">
        <v>25</v>
      </c>
      <c r="BJ29" s="3">
        <v>30</v>
      </c>
      <c r="BK29" s="3">
        <v>38</v>
      </c>
      <c r="BL29" s="3">
        <v>35</v>
      </c>
      <c r="BM29" s="3">
        <v>35</v>
      </c>
      <c r="BN29" s="3">
        <v>35</v>
      </c>
      <c r="BP29" s="4" t="s">
        <v>152</v>
      </c>
      <c r="BQ29" s="9">
        <f t="shared" si="35"/>
        <v>0.40322580645161288</v>
      </c>
      <c r="BR29" s="9"/>
      <c r="BS29" s="9"/>
      <c r="BT29" s="9"/>
      <c r="BU29" s="9"/>
      <c r="BV29" s="9"/>
      <c r="BW29" s="28" t="s">
        <v>241</v>
      </c>
      <c r="BX29" s="9">
        <f>BI29/AT29</f>
        <v>0.40322580645161288</v>
      </c>
      <c r="BY29" s="9">
        <f>BJ29/AU29</f>
        <v>0.4838709677419355</v>
      </c>
      <c r="BZ29" s="9">
        <f>BK29/AV29</f>
        <v>0.61290322580645162</v>
      </c>
      <c r="CA29" s="9">
        <f>BL29/AW29</f>
        <v>0.56451612903225812</v>
      </c>
      <c r="CB29" s="9">
        <f>BM29/AX29</f>
        <v>0.56451612903225812</v>
      </c>
      <c r="CC29" s="9">
        <f>BN29/AY29</f>
        <v>0.56451612903225812</v>
      </c>
      <c r="CD29" s="7">
        <f t="shared" si="24"/>
        <v>0</v>
      </c>
      <c r="CE29" s="10" t="s">
        <v>224</v>
      </c>
      <c r="CF29" s="7">
        <f t="shared" si="25"/>
        <v>0</v>
      </c>
      <c r="CG29" s="11" t="s">
        <v>224</v>
      </c>
    </row>
    <row r="30" spans="1:85" ht="16" customHeight="1" x14ac:dyDescent="0.2">
      <c r="A30" s="3" t="s">
        <v>36</v>
      </c>
      <c r="B30" s="4" t="s">
        <v>147</v>
      </c>
      <c r="C30" s="3">
        <v>46</v>
      </c>
      <c r="D30" s="3">
        <v>46</v>
      </c>
      <c r="E30" s="3">
        <f t="shared" si="54"/>
        <v>36.875</v>
      </c>
      <c r="F30" s="3">
        <v>30</v>
      </c>
      <c r="G30" s="3">
        <v>31</v>
      </c>
      <c r="H30" s="3">
        <v>32</v>
      </c>
      <c r="I30" s="3">
        <v>65</v>
      </c>
      <c r="J30" s="3">
        <v>39</v>
      </c>
      <c r="K30" s="3">
        <v>33</v>
      </c>
      <c r="L30" s="3">
        <v>34</v>
      </c>
      <c r="M30" s="3"/>
      <c r="N30" s="3">
        <v>31</v>
      </c>
      <c r="O30" s="3"/>
      <c r="P30" s="3"/>
      <c r="Q30" s="3"/>
      <c r="S30" s="8">
        <f t="shared" si="1"/>
        <v>0.80163043478260865</v>
      </c>
      <c r="T30" s="9">
        <f t="shared" si="2"/>
        <v>0.65217391304347827</v>
      </c>
      <c r="U30" s="9">
        <f t="shared" si="3"/>
        <v>0.67391304347826086</v>
      </c>
      <c r="V30" s="9">
        <f t="shared" si="4"/>
        <v>0.69565217391304346</v>
      </c>
      <c r="W30" s="9">
        <f t="shared" si="5"/>
        <v>1.4130434782608696</v>
      </c>
      <c r="X30" s="9">
        <f t="shared" si="6"/>
        <v>0.84782608695652173</v>
      </c>
      <c r="Y30" s="9">
        <f t="shared" si="7"/>
        <v>0.71739130434782605</v>
      </c>
      <c r="Z30" s="9">
        <f t="shared" si="8"/>
        <v>0.73913043478260865</v>
      </c>
      <c r="AA30" s="9" t="str">
        <f t="shared" si="9"/>
        <v/>
      </c>
      <c r="AB30" s="9">
        <f t="shared" si="10"/>
        <v>0.67391304347826086</v>
      </c>
      <c r="AC30" s="9" t="str">
        <f t="shared" si="11"/>
        <v/>
      </c>
      <c r="AD30" s="9" t="str">
        <f t="shared" si="12"/>
        <v/>
      </c>
      <c r="AE30" s="9" t="str">
        <f t="shared" si="13"/>
        <v/>
      </c>
      <c r="AF30" s="7">
        <f t="shared" si="14"/>
        <v>1</v>
      </c>
      <c r="AG30" s="10" t="s">
        <v>223</v>
      </c>
      <c r="AH30" s="7">
        <f t="shared" si="15"/>
        <v>1</v>
      </c>
      <c r="AI30" s="11" t="str">
        <f t="shared" si="16"/>
        <v>Yes</v>
      </c>
      <c r="AK30" s="4" t="s">
        <v>153</v>
      </c>
      <c r="AL30" s="12">
        <f t="shared" si="32"/>
        <v>128</v>
      </c>
      <c r="AM30" s="12">
        <f t="shared" si="26"/>
        <v>128</v>
      </c>
      <c r="AN30" s="3">
        <f t="shared" ref="AN30:AN39" si="65">SUMIFS($D$3:$D$116,$B$3:$B$116,$AK30,F$3:F$116, "&lt;&gt;")</f>
        <v>128</v>
      </c>
      <c r="AO30" s="3">
        <f t="shared" ref="AO30:AO39" si="66">SUMIFS($D$3:$D$116,$B$3:$B$116,$AK30,G$3:G$116, "&lt;&gt;")</f>
        <v>128</v>
      </c>
      <c r="AP30" s="3">
        <f t="shared" ref="AP30:AP39" si="67">SUMIFS($D$3:$D$116,$B$3:$B$116,$AK30,H$3:H$116, "&lt;&gt;")</f>
        <v>128</v>
      </c>
      <c r="AQ30" s="3"/>
      <c r="AR30" s="3">
        <f t="shared" ref="AR30:AR39" si="68">SUMIFS($D$3:$D$116,$B$3:$B$116,$AK30,J$3:J$116, "&lt;&gt;")</f>
        <v>128</v>
      </c>
      <c r="AS30" s="3">
        <f t="shared" ref="AS30:AS39" si="69">SUMIFS($D$3:$D$116,$B$3:$B$116,$AK30,K$3:K$116, "&lt;&gt;")</f>
        <v>128</v>
      </c>
      <c r="AT30" s="3"/>
      <c r="AU30" s="3">
        <f t="shared" ref="AU30:AU42" si="70">SUMIFS($D$3:$D$116,$B$3:$B$116,$AK30,M$3:M$116, "&lt;&gt;")</f>
        <v>128</v>
      </c>
      <c r="AV30" s="3"/>
      <c r="AW30" s="3">
        <f t="shared" ref="AW30:AW48" si="71">SUMIFS($D$3:$D$116,$B$3:$B$116,$AK30,O$3:O$116, "&lt;&gt;")</f>
        <v>128</v>
      </c>
      <c r="AX30" s="3"/>
      <c r="AY30" s="3"/>
      <c r="BA30" s="4" t="s">
        <v>153</v>
      </c>
      <c r="BB30" s="12">
        <f t="shared" si="28"/>
        <v>71.8</v>
      </c>
      <c r="BC30" s="3">
        <v>65</v>
      </c>
      <c r="BD30" s="3">
        <v>69</v>
      </c>
      <c r="BE30" s="3">
        <v>64</v>
      </c>
      <c r="BF30" s="3"/>
      <c r="BG30" s="3">
        <v>75</v>
      </c>
      <c r="BH30" s="3">
        <v>86</v>
      </c>
      <c r="BI30" s="43" t="s">
        <v>241</v>
      </c>
      <c r="BJ30" s="3">
        <v>82</v>
      </c>
      <c r="BK30" s="3"/>
      <c r="BL30" s="3">
        <v>87</v>
      </c>
      <c r="BM30" s="3"/>
      <c r="BN30" s="3"/>
      <c r="BP30" s="4" t="s">
        <v>153</v>
      </c>
      <c r="BQ30" s="9">
        <f t="shared" si="35"/>
        <v>0.56093749999999998</v>
      </c>
      <c r="BR30" s="9">
        <f t="shared" ref="BR30:BT34" si="72">BC30/AN30</f>
        <v>0.5078125</v>
      </c>
      <c r="BS30" s="9">
        <f t="shared" si="72"/>
        <v>0.5390625</v>
      </c>
      <c r="BT30" s="9">
        <f t="shared" si="72"/>
        <v>0.5</v>
      </c>
      <c r="BU30" s="9"/>
      <c r="BV30" s="9">
        <f t="shared" ref="BV30:BV39" si="73">BG30/AR30</f>
        <v>0.5859375</v>
      </c>
      <c r="BW30" s="9">
        <f t="shared" ref="BW30:BW39" si="74">BH30/AS30</f>
        <v>0.671875</v>
      </c>
      <c r="BX30" s="28" t="s">
        <v>241</v>
      </c>
      <c r="BY30" s="9">
        <f t="shared" ref="BY30:BY42" si="75">BJ30/AU30</f>
        <v>0.640625</v>
      </c>
      <c r="BZ30" s="9"/>
      <c r="CA30" s="9">
        <f t="shared" ref="CA30:CA48" si="76">BL30/AW30</f>
        <v>0.6796875</v>
      </c>
      <c r="CB30" s="9"/>
      <c r="CC30" s="9"/>
      <c r="CD30" s="7">
        <f t="shared" si="24"/>
        <v>0</v>
      </c>
      <c r="CE30" s="10" t="s">
        <v>224</v>
      </c>
      <c r="CF30" s="7">
        <f t="shared" si="25"/>
        <v>0</v>
      </c>
      <c r="CG30" s="11" t="s">
        <v>224</v>
      </c>
    </row>
    <row r="31" spans="1:85" ht="16" customHeight="1" x14ac:dyDescent="0.2">
      <c r="A31" s="3" t="s">
        <v>37</v>
      </c>
      <c r="B31" s="4" t="s">
        <v>148</v>
      </c>
      <c r="C31" s="3">
        <v>238</v>
      </c>
      <c r="D31" s="3">
        <v>238</v>
      </c>
      <c r="E31" s="3">
        <f t="shared" si="54"/>
        <v>204.08333333333334</v>
      </c>
      <c r="F31" s="3">
        <v>183</v>
      </c>
      <c r="G31" s="3">
        <v>187</v>
      </c>
      <c r="H31" s="3">
        <v>200</v>
      </c>
      <c r="I31" s="3">
        <v>211</v>
      </c>
      <c r="J31" s="3">
        <v>208</v>
      </c>
      <c r="K31" s="3">
        <v>207</v>
      </c>
      <c r="L31" s="3">
        <v>209</v>
      </c>
      <c r="M31" s="3">
        <v>209</v>
      </c>
      <c r="N31" s="3">
        <v>213</v>
      </c>
      <c r="O31" s="3">
        <v>216</v>
      </c>
      <c r="P31" s="3">
        <v>207</v>
      </c>
      <c r="Q31" s="3">
        <v>199</v>
      </c>
      <c r="S31" s="8">
        <f t="shared" si="1"/>
        <v>0.85749299719887973</v>
      </c>
      <c r="T31" s="9">
        <f t="shared" si="2"/>
        <v>0.76890756302521013</v>
      </c>
      <c r="U31" s="9">
        <f t="shared" si="3"/>
        <v>0.7857142857142857</v>
      </c>
      <c r="V31" s="9">
        <f t="shared" si="4"/>
        <v>0.84033613445378152</v>
      </c>
      <c r="W31" s="9">
        <f t="shared" si="5"/>
        <v>0.88655462184873945</v>
      </c>
      <c r="X31" s="9">
        <f t="shared" si="6"/>
        <v>0.87394957983193278</v>
      </c>
      <c r="Y31" s="9">
        <f t="shared" si="7"/>
        <v>0.86974789915966388</v>
      </c>
      <c r="Z31" s="9">
        <f t="shared" si="8"/>
        <v>0.87815126050420167</v>
      </c>
      <c r="AA31" s="9">
        <f t="shared" si="9"/>
        <v>0.87815126050420167</v>
      </c>
      <c r="AB31" s="9">
        <f t="shared" si="10"/>
        <v>0.89495798319327735</v>
      </c>
      <c r="AC31" s="9">
        <f t="shared" si="11"/>
        <v>0.90756302521008403</v>
      </c>
      <c r="AD31" s="9">
        <f t="shared" si="12"/>
        <v>0.86974789915966388</v>
      </c>
      <c r="AE31" s="9">
        <f t="shared" si="13"/>
        <v>0.83613445378151263</v>
      </c>
      <c r="AF31" s="7">
        <f t="shared" si="14"/>
        <v>0</v>
      </c>
      <c r="AG31" s="10" t="s">
        <v>224</v>
      </c>
      <c r="AH31" s="7">
        <f t="shared" si="15"/>
        <v>1</v>
      </c>
      <c r="AI31" s="11" t="str">
        <f t="shared" si="16"/>
        <v>Yes</v>
      </c>
      <c r="AK31" s="4" t="s">
        <v>154</v>
      </c>
      <c r="AL31" s="12">
        <f t="shared" si="32"/>
        <v>297</v>
      </c>
      <c r="AM31" s="12">
        <f t="shared" si="26"/>
        <v>297</v>
      </c>
      <c r="AN31" s="3">
        <f t="shared" si="65"/>
        <v>297</v>
      </c>
      <c r="AO31" s="3">
        <f t="shared" si="66"/>
        <v>297</v>
      </c>
      <c r="AP31" s="3">
        <f t="shared" si="67"/>
        <v>297</v>
      </c>
      <c r="AQ31" s="3">
        <f>SUMIFS($D$3:$D$116,$B$3:$B$116,$AK31,I$3:I$116, "&lt;&gt;")</f>
        <v>297</v>
      </c>
      <c r="AR31" s="3">
        <f t="shared" si="68"/>
        <v>297</v>
      </c>
      <c r="AS31" s="3">
        <f t="shared" si="69"/>
        <v>297</v>
      </c>
      <c r="AT31" s="3">
        <f t="shared" ref="AT31:AT39" si="77">SUMIFS($D$3:$D$116,$B$3:$B$116,$AK31,L$3:L$116, "&lt;&gt;")</f>
        <v>297</v>
      </c>
      <c r="AU31" s="3">
        <f t="shared" si="70"/>
        <v>297</v>
      </c>
      <c r="AV31" s="3">
        <f t="shared" ref="AV31:AV47" si="78">SUMIFS($D$3:$D$116,$B$3:$B$116,$AK31,N$3:N$116, "&lt;&gt;")</f>
        <v>297</v>
      </c>
      <c r="AW31" s="3">
        <f t="shared" si="71"/>
        <v>297</v>
      </c>
      <c r="AX31" s="3">
        <f t="shared" ref="AX31:AX45" si="79">SUMIFS($D$3:$D$116,$B$3:$B$116,$AK31,P$3:P$116, "&lt;&gt;")</f>
        <v>297</v>
      </c>
      <c r="AY31" s="3">
        <f t="shared" ref="AY31:AY45" si="80">SUMIFS($D$3:$D$116,$B$3:$B$116,$AK31,Q$3:Q$116, "&lt;&gt;")</f>
        <v>297</v>
      </c>
      <c r="BA31" s="4" t="s">
        <v>154</v>
      </c>
      <c r="BB31" s="12">
        <f t="shared" si="28"/>
        <v>364.14285714285717</v>
      </c>
      <c r="BC31" s="3">
        <v>374</v>
      </c>
      <c r="BD31" s="3">
        <v>380</v>
      </c>
      <c r="BE31" s="3">
        <v>364</v>
      </c>
      <c r="BF31" s="3">
        <v>365</v>
      </c>
      <c r="BG31" s="3">
        <v>339</v>
      </c>
      <c r="BH31" s="3">
        <v>353</v>
      </c>
      <c r="BI31" s="3">
        <v>374</v>
      </c>
      <c r="BJ31" s="3">
        <v>370</v>
      </c>
      <c r="BK31" s="3">
        <v>377</v>
      </c>
      <c r="BL31" s="3">
        <v>374</v>
      </c>
      <c r="BM31" s="3">
        <v>339</v>
      </c>
      <c r="BN31" s="3">
        <v>360</v>
      </c>
      <c r="BP31" s="4" t="s">
        <v>154</v>
      </c>
      <c r="BQ31" s="9">
        <f t="shared" si="35"/>
        <v>1.2260702260702261</v>
      </c>
      <c r="BR31" s="9">
        <f t="shared" si="72"/>
        <v>1.2592592592592593</v>
      </c>
      <c r="BS31" s="9">
        <f t="shared" si="72"/>
        <v>1.2794612794612794</v>
      </c>
      <c r="BT31" s="9">
        <f t="shared" si="72"/>
        <v>1.2255892255892256</v>
      </c>
      <c r="BU31" s="9">
        <f>BF31/AQ31</f>
        <v>1.228956228956229</v>
      </c>
      <c r="BV31" s="9">
        <f t="shared" si="73"/>
        <v>1.1414141414141414</v>
      </c>
      <c r="BW31" s="9">
        <f t="shared" si="74"/>
        <v>1.1885521885521886</v>
      </c>
      <c r="BX31" s="9">
        <f t="shared" ref="BX31:BX39" si="81">BI31/AT31</f>
        <v>1.2592592592592593</v>
      </c>
      <c r="BY31" s="9">
        <f t="shared" si="75"/>
        <v>1.2457912457912459</v>
      </c>
      <c r="BZ31" s="9">
        <f t="shared" ref="BZ31:BZ47" si="82">BK31/AV31</f>
        <v>1.2693602693602695</v>
      </c>
      <c r="CA31" s="9">
        <f t="shared" si="76"/>
        <v>1.2592592592592593</v>
      </c>
      <c r="CB31" s="9">
        <f t="shared" ref="CB31:CB45" si="83">BM31/AX31</f>
        <v>1.1414141414141414</v>
      </c>
      <c r="CC31" s="9">
        <f t="shared" ref="CC31:CC45" si="84">BN31/AY31</f>
        <v>1.2121212121212122</v>
      </c>
      <c r="CD31" s="7">
        <f t="shared" si="24"/>
        <v>12</v>
      </c>
      <c r="CE31" s="10" t="s">
        <v>223</v>
      </c>
      <c r="CF31" s="7">
        <f t="shared" si="25"/>
        <v>12</v>
      </c>
      <c r="CG31" s="11" t="s">
        <v>223</v>
      </c>
    </row>
    <row r="32" spans="1:85" ht="16" customHeight="1" x14ac:dyDescent="0.2">
      <c r="A32" s="3" t="s">
        <v>38</v>
      </c>
      <c r="B32" s="4" t="s">
        <v>148</v>
      </c>
      <c r="C32" s="3">
        <v>83</v>
      </c>
      <c r="D32" s="3">
        <v>83</v>
      </c>
      <c r="E32" s="3">
        <f t="shared" si="54"/>
        <v>105.41666666666667</v>
      </c>
      <c r="F32" s="3">
        <v>84</v>
      </c>
      <c r="G32" s="3">
        <v>92</v>
      </c>
      <c r="H32" s="3">
        <v>100</v>
      </c>
      <c r="I32" s="3">
        <v>104</v>
      </c>
      <c r="J32" s="3">
        <v>94</v>
      </c>
      <c r="K32" s="3">
        <v>91</v>
      </c>
      <c r="L32" s="3">
        <v>112</v>
      </c>
      <c r="M32" s="3">
        <v>110</v>
      </c>
      <c r="N32" s="3">
        <v>117</v>
      </c>
      <c r="O32" s="3">
        <v>123</v>
      </c>
      <c r="P32" s="3">
        <v>118</v>
      </c>
      <c r="Q32" s="3">
        <v>120</v>
      </c>
      <c r="S32" s="8">
        <f t="shared" si="1"/>
        <v>1.2700803212851406</v>
      </c>
      <c r="T32" s="9">
        <f t="shared" si="2"/>
        <v>1.0120481927710843</v>
      </c>
      <c r="U32" s="9">
        <f t="shared" si="3"/>
        <v>1.1084337349397591</v>
      </c>
      <c r="V32" s="9">
        <f t="shared" si="4"/>
        <v>1.2048192771084338</v>
      </c>
      <c r="W32" s="9">
        <f t="shared" si="5"/>
        <v>1.2530120481927711</v>
      </c>
      <c r="X32" s="9">
        <f t="shared" si="6"/>
        <v>1.1325301204819278</v>
      </c>
      <c r="Y32" s="9">
        <f t="shared" si="7"/>
        <v>1.0963855421686748</v>
      </c>
      <c r="Z32" s="9">
        <f t="shared" si="8"/>
        <v>1.3493975903614457</v>
      </c>
      <c r="AA32" s="9">
        <f t="shared" si="9"/>
        <v>1.3253012048192772</v>
      </c>
      <c r="AB32" s="9">
        <f t="shared" si="10"/>
        <v>1.4096385542168675</v>
      </c>
      <c r="AC32" s="9">
        <f t="shared" si="11"/>
        <v>1.4819277108433735</v>
      </c>
      <c r="AD32" s="9">
        <f t="shared" si="12"/>
        <v>1.4216867469879517</v>
      </c>
      <c r="AE32" s="9">
        <f t="shared" si="13"/>
        <v>1.4457831325301205</v>
      </c>
      <c r="AF32" s="7">
        <f t="shared" si="14"/>
        <v>12</v>
      </c>
      <c r="AG32" s="10" t="s">
        <v>223</v>
      </c>
      <c r="AH32" s="7">
        <f t="shared" si="15"/>
        <v>12</v>
      </c>
      <c r="AI32" s="11" t="str">
        <f t="shared" si="16"/>
        <v>Yes</v>
      </c>
      <c r="AK32" s="4" t="s">
        <v>155</v>
      </c>
      <c r="AL32" s="12">
        <f t="shared" si="32"/>
        <v>72</v>
      </c>
      <c r="AM32" s="12">
        <f t="shared" si="26"/>
        <v>72</v>
      </c>
      <c r="AN32" s="3">
        <f t="shared" si="65"/>
        <v>72</v>
      </c>
      <c r="AO32" s="3">
        <f t="shared" si="66"/>
        <v>72</v>
      </c>
      <c r="AP32" s="3">
        <f t="shared" si="67"/>
        <v>72</v>
      </c>
      <c r="AQ32" s="3">
        <f>SUMIFS($D$3:$D$116,$B$3:$B$116,$AK32,I$3:I$116, "&lt;&gt;")</f>
        <v>72</v>
      </c>
      <c r="AR32" s="3">
        <f t="shared" si="68"/>
        <v>72</v>
      </c>
      <c r="AS32" s="3">
        <f t="shared" si="69"/>
        <v>72</v>
      </c>
      <c r="AT32" s="3">
        <f t="shared" si="77"/>
        <v>72</v>
      </c>
      <c r="AU32" s="3">
        <f t="shared" si="70"/>
        <v>72</v>
      </c>
      <c r="AV32" s="3">
        <f t="shared" si="78"/>
        <v>72</v>
      </c>
      <c r="AW32" s="3">
        <f t="shared" si="71"/>
        <v>72</v>
      </c>
      <c r="AX32" s="3">
        <f t="shared" si="79"/>
        <v>72</v>
      </c>
      <c r="AY32" s="3">
        <f t="shared" si="80"/>
        <v>72</v>
      </c>
      <c r="BA32" s="4" t="s">
        <v>155</v>
      </c>
      <c r="BB32" s="12">
        <f t="shared" si="28"/>
        <v>64.857142857142861</v>
      </c>
      <c r="BC32" s="3">
        <v>77</v>
      </c>
      <c r="BD32" s="3">
        <v>68</v>
      </c>
      <c r="BE32" s="3">
        <v>66</v>
      </c>
      <c r="BF32" s="3">
        <v>58</v>
      </c>
      <c r="BG32" s="3">
        <v>55</v>
      </c>
      <c r="BH32" s="3">
        <v>62</v>
      </c>
      <c r="BI32" s="3">
        <v>68</v>
      </c>
      <c r="BJ32" s="3">
        <v>59</v>
      </c>
      <c r="BK32" s="3">
        <v>59</v>
      </c>
      <c r="BL32" s="3">
        <v>68</v>
      </c>
      <c r="BM32" s="3">
        <v>70</v>
      </c>
      <c r="BN32" s="3">
        <v>62</v>
      </c>
      <c r="BP32" s="4" t="s">
        <v>155</v>
      </c>
      <c r="BQ32" s="9">
        <f t="shared" si="35"/>
        <v>0.90079365079365081</v>
      </c>
      <c r="BR32" s="9">
        <f t="shared" si="72"/>
        <v>1.0694444444444444</v>
      </c>
      <c r="BS32" s="9">
        <f t="shared" si="72"/>
        <v>0.94444444444444442</v>
      </c>
      <c r="BT32" s="9">
        <f t="shared" si="72"/>
        <v>0.91666666666666663</v>
      </c>
      <c r="BU32" s="9">
        <f>BF32/AQ32</f>
        <v>0.80555555555555558</v>
      </c>
      <c r="BV32" s="9">
        <f t="shared" si="73"/>
        <v>0.76388888888888884</v>
      </c>
      <c r="BW32" s="9">
        <f t="shared" si="74"/>
        <v>0.86111111111111116</v>
      </c>
      <c r="BX32" s="9">
        <f t="shared" si="81"/>
        <v>0.94444444444444442</v>
      </c>
      <c r="BY32" s="9">
        <f t="shared" si="75"/>
        <v>0.81944444444444442</v>
      </c>
      <c r="BZ32" s="9">
        <f t="shared" si="82"/>
        <v>0.81944444444444442</v>
      </c>
      <c r="CA32" s="9">
        <f t="shared" si="76"/>
        <v>0.94444444444444442</v>
      </c>
      <c r="CB32" s="9">
        <f t="shared" si="83"/>
        <v>0.97222222222222221</v>
      </c>
      <c r="CC32" s="9">
        <f t="shared" si="84"/>
        <v>0.86111111111111116</v>
      </c>
      <c r="CD32" s="7">
        <f t="shared" si="24"/>
        <v>1</v>
      </c>
      <c r="CE32" s="10" t="s">
        <v>223</v>
      </c>
      <c r="CF32" s="7">
        <f t="shared" si="25"/>
        <v>6</v>
      </c>
      <c r="CG32" s="11" t="s">
        <v>223</v>
      </c>
    </row>
    <row r="33" spans="1:85" ht="16" customHeight="1" x14ac:dyDescent="0.2">
      <c r="A33" s="3" t="s">
        <v>39</v>
      </c>
      <c r="B33" s="4" t="s">
        <v>149</v>
      </c>
      <c r="C33" s="3">
        <v>192</v>
      </c>
      <c r="D33" s="3">
        <v>192</v>
      </c>
      <c r="E33" s="3">
        <f t="shared" si="54"/>
        <v>161.5</v>
      </c>
      <c r="F33" s="3">
        <v>163</v>
      </c>
      <c r="G33" s="3">
        <v>159</v>
      </c>
      <c r="H33" s="3">
        <v>159</v>
      </c>
      <c r="I33" s="3">
        <v>150</v>
      </c>
      <c r="J33" s="3">
        <v>152</v>
      </c>
      <c r="K33" s="3">
        <v>152</v>
      </c>
      <c r="L33" s="3">
        <v>152</v>
      </c>
      <c r="M33" s="3">
        <v>165</v>
      </c>
      <c r="N33" s="3">
        <v>185</v>
      </c>
      <c r="O33" s="3">
        <v>179</v>
      </c>
      <c r="P33" s="3">
        <v>164</v>
      </c>
      <c r="Q33" s="3">
        <v>158</v>
      </c>
      <c r="S33" s="8">
        <f t="shared" si="1"/>
        <v>0.84114583333333337</v>
      </c>
      <c r="T33" s="9">
        <f t="shared" si="2"/>
        <v>0.84895833333333337</v>
      </c>
      <c r="U33" s="9">
        <f t="shared" si="3"/>
        <v>0.828125</v>
      </c>
      <c r="V33" s="9">
        <f t="shared" si="4"/>
        <v>0.828125</v>
      </c>
      <c r="W33" s="9">
        <f t="shared" si="5"/>
        <v>0.78125</v>
      </c>
      <c r="X33" s="9">
        <f t="shared" si="6"/>
        <v>0.79166666666666663</v>
      </c>
      <c r="Y33" s="9">
        <f t="shared" si="7"/>
        <v>0.79166666666666663</v>
      </c>
      <c r="Z33" s="9">
        <f t="shared" si="8"/>
        <v>0.79166666666666663</v>
      </c>
      <c r="AA33" s="9">
        <f t="shared" si="9"/>
        <v>0.859375</v>
      </c>
      <c r="AB33" s="9">
        <f t="shared" si="10"/>
        <v>0.96354166666666663</v>
      </c>
      <c r="AC33" s="9">
        <f t="shared" si="11"/>
        <v>0.93229166666666663</v>
      </c>
      <c r="AD33" s="9">
        <f t="shared" si="12"/>
        <v>0.85416666666666663</v>
      </c>
      <c r="AE33" s="9">
        <f t="shared" si="13"/>
        <v>0.82291666666666663</v>
      </c>
      <c r="AF33" s="7">
        <f t="shared" si="14"/>
        <v>0</v>
      </c>
      <c r="AG33" s="10" t="s">
        <v>224</v>
      </c>
      <c r="AH33" s="7">
        <f t="shared" si="15"/>
        <v>2</v>
      </c>
      <c r="AI33" s="11" t="str">
        <f t="shared" si="16"/>
        <v>Yes</v>
      </c>
      <c r="AK33" s="4" t="s">
        <v>156</v>
      </c>
      <c r="AL33" s="12">
        <f t="shared" si="32"/>
        <v>94</v>
      </c>
      <c r="AM33" s="12">
        <f t="shared" si="26"/>
        <v>94</v>
      </c>
      <c r="AN33" s="3">
        <f t="shared" si="65"/>
        <v>94</v>
      </c>
      <c r="AO33" s="3">
        <f t="shared" si="66"/>
        <v>94</v>
      </c>
      <c r="AP33" s="3">
        <f t="shared" si="67"/>
        <v>94</v>
      </c>
      <c r="AQ33" s="3">
        <f>SUMIFS($D$3:$D$116,$B$3:$B$116,$AK33,I$3:I$116, "&lt;&gt;")</f>
        <v>94</v>
      </c>
      <c r="AR33" s="3">
        <f t="shared" si="68"/>
        <v>94</v>
      </c>
      <c r="AS33" s="3">
        <f t="shared" si="69"/>
        <v>94</v>
      </c>
      <c r="AT33" s="3">
        <f t="shared" si="77"/>
        <v>94</v>
      </c>
      <c r="AU33" s="3">
        <f t="shared" si="70"/>
        <v>94</v>
      </c>
      <c r="AV33" s="3">
        <f t="shared" si="78"/>
        <v>94</v>
      </c>
      <c r="AW33" s="3">
        <f t="shared" si="71"/>
        <v>94</v>
      </c>
      <c r="AX33" s="3">
        <f t="shared" si="79"/>
        <v>94</v>
      </c>
      <c r="AY33" s="3">
        <f t="shared" si="80"/>
        <v>94</v>
      </c>
      <c r="BA33" s="4" t="s">
        <v>156</v>
      </c>
      <c r="BB33" s="12">
        <f t="shared" si="28"/>
        <v>105.42857142857143</v>
      </c>
      <c r="BC33" s="3">
        <v>110</v>
      </c>
      <c r="BD33" s="3">
        <v>116</v>
      </c>
      <c r="BE33" s="3">
        <v>97</v>
      </c>
      <c r="BF33" s="3">
        <v>111</v>
      </c>
      <c r="BG33" s="3">
        <v>99</v>
      </c>
      <c r="BH33" s="3">
        <v>88</v>
      </c>
      <c r="BI33" s="3">
        <v>117</v>
      </c>
      <c r="BJ33" s="3">
        <v>98</v>
      </c>
      <c r="BK33" s="3">
        <v>109</v>
      </c>
      <c r="BL33" s="3">
        <v>123</v>
      </c>
      <c r="BM33" s="3">
        <v>113</v>
      </c>
      <c r="BN33" s="3">
        <v>107</v>
      </c>
      <c r="BP33" s="4" t="s">
        <v>156</v>
      </c>
      <c r="BQ33" s="9">
        <f t="shared" si="35"/>
        <v>1.121580547112462</v>
      </c>
      <c r="BR33" s="9">
        <f t="shared" si="72"/>
        <v>1.1702127659574468</v>
      </c>
      <c r="BS33" s="9">
        <f t="shared" si="72"/>
        <v>1.2340425531914894</v>
      </c>
      <c r="BT33" s="9">
        <f t="shared" si="72"/>
        <v>1.0319148936170213</v>
      </c>
      <c r="BU33" s="9">
        <f>BF33/AQ33</f>
        <v>1.1808510638297873</v>
      </c>
      <c r="BV33" s="9">
        <f t="shared" si="73"/>
        <v>1.053191489361702</v>
      </c>
      <c r="BW33" s="9">
        <f t="shared" si="74"/>
        <v>0.93617021276595747</v>
      </c>
      <c r="BX33" s="9">
        <f t="shared" si="81"/>
        <v>1.2446808510638299</v>
      </c>
      <c r="BY33" s="9">
        <f t="shared" si="75"/>
        <v>1.0425531914893618</v>
      </c>
      <c r="BZ33" s="9">
        <f t="shared" si="82"/>
        <v>1.1595744680851063</v>
      </c>
      <c r="CA33" s="9">
        <f t="shared" si="76"/>
        <v>1.3085106382978724</v>
      </c>
      <c r="CB33" s="9">
        <f t="shared" si="83"/>
        <v>1.2021276595744681</v>
      </c>
      <c r="CC33" s="9">
        <f t="shared" si="84"/>
        <v>1.1382978723404256</v>
      </c>
      <c r="CD33" s="7">
        <f t="shared" si="24"/>
        <v>11</v>
      </c>
      <c r="CE33" s="10" t="s">
        <v>223</v>
      </c>
      <c r="CF33" s="7">
        <f t="shared" si="25"/>
        <v>12</v>
      </c>
      <c r="CG33" s="11" t="s">
        <v>223</v>
      </c>
    </row>
    <row r="34" spans="1:85" ht="16" customHeight="1" x14ac:dyDescent="0.2">
      <c r="A34" s="3" t="s">
        <v>43</v>
      </c>
      <c r="B34" s="4" t="s">
        <v>150</v>
      </c>
      <c r="C34" s="3">
        <v>292</v>
      </c>
      <c r="D34" s="3">
        <v>292</v>
      </c>
      <c r="E34" s="3">
        <f t="shared" si="54"/>
        <v>300.66666666666669</v>
      </c>
      <c r="F34" s="3">
        <v>288</v>
      </c>
      <c r="G34" s="3">
        <v>282</v>
      </c>
      <c r="H34" s="3">
        <v>291</v>
      </c>
      <c r="I34" s="3">
        <v>310</v>
      </c>
      <c r="J34" s="3">
        <v>312</v>
      </c>
      <c r="K34" s="3">
        <v>290</v>
      </c>
      <c r="L34" s="3">
        <v>282</v>
      </c>
      <c r="M34" s="3">
        <v>306</v>
      </c>
      <c r="N34" s="3">
        <v>320</v>
      </c>
      <c r="O34" s="3">
        <v>308</v>
      </c>
      <c r="P34" s="3">
        <v>321</v>
      </c>
      <c r="Q34" s="3">
        <v>298</v>
      </c>
      <c r="S34" s="8">
        <f t="shared" si="1"/>
        <v>1.0296803652968036</v>
      </c>
      <c r="T34" s="9">
        <f t="shared" si="2"/>
        <v>0.98630136986301364</v>
      </c>
      <c r="U34" s="9">
        <f t="shared" si="3"/>
        <v>0.96575342465753422</v>
      </c>
      <c r="V34" s="9">
        <f t="shared" si="4"/>
        <v>0.99657534246575341</v>
      </c>
      <c r="W34" s="9">
        <f t="shared" si="5"/>
        <v>1.0616438356164384</v>
      </c>
      <c r="X34" s="9">
        <f t="shared" si="6"/>
        <v>1.0684931506849316</v>
      </c>
      <c r="Y34" s="9">
        <f t="shared" si="7"/>
        <v>0.99315068493150682</v>
      </c>
      <c r="Z34" s="9">
        <f t="shared" si="8"/>
        <v>0.96575342465753422</v>
      </c>
      <c r="AA34" s="9">
        <f t="shared" si="9"/>
        <v>1.047945205479452</v>
      </c>
      <c r="AB34" s="9">
        <f t="shared" si="10"/>
        <v>1.095890410958904</v>
      </c>
      <c r="AC34" s="9">
        <f t="shared" si="11"/>
        <v>1.0547945205479452</v>
      </c>
      <c r="AD34" s="9">
        <f t="shared" si="12"/>
        <v>1.0993150684931507</v>
      </c>
      <c r="AE34" s="9">
        <f t="shared" si="13"/>
        <v>1.0205479452054795</v>
      </c>
      <c r="AF34" s="7">
        <f t="shared" si="14"/>
        <v>7</v>
      </c>
      <c r="AG34" s="10" t="s">
        <v>223</v>
      </c>
      <c r="AH34" s="7">
        <f t="shared" si="15"/>
        <v>12</v>
      </c>
      <c r="AI34" s="11" t="str">
        <f t="shared" si="16"/>
        <v>Yes</v>
      </c>
      <c r="AK34" s="4" t="s">
        <v>157</v>
      </c>
      <c r="AL34" s="12">
        <f t="shared" si="32"/>
        <v>736</v>
      </c>
      <c r="AM34" s="12">
        <f t="shared" si="26"/>
        <v>736</v>
      </c>
      <c r="AN34" s="3">
        <f t="shared" si="65"/>
        <v>736</v>
      </c>
      <c r="AO34" s="3">
        <f t="shared" si="66"/>
        <v>736</v>
      </c>
      <c r="AP34" s="3">
        <f t="shared" si="67"/>
        <v>736</v>
      </c>
      <c r="AQ34" s="3"/>
      <c r="AR34" s="3">
        <f t="shared" si="68"/>
        <v>736</v>
      </c>
      <c r="AS34" s="3">
        <f t="shared" si="69"/>
        <v>736</v>
      </c>
      <c r="AT34" s="3">
        <f t="shared" si="77"/>
        <v>736</v>
      </c>
      <c r="AU34" s="3">
        <f t="shared" si="70"/>
        <v>736</v>
      </c>
      <c r="AV34" s="3">
        <f t="shared" si="78"/>
        <v>736</v>
      </c>
      <c r="AW34" s="3">
        <f t="shared" si="71"/>
        <v>736</v>
      </c>
      <c r="AX34" s="3">
        <f t="shared" si="79"/>
        <v>736</v>
      </c>
      <c r="AY34" s="3">
        <f t="shared" si="80"/>
        <v>736</v>
      </c>
      <c r="BA34" s="4" t="s">
        <v>157</v>
      </c>
      <c r="BB34" s="12">
        <f t="shared" si="28"/>
        <v>397</v>
      </c>
      <c r="BC34" s="3">
        <v>420</v>
      </c>
      <c r="BD34" s="3">
        <v>411</v>
      </c>
      <c r="BE34" s="3">
        <v>394</v>
      </c>
      <c r="BF34" s="3"/>
      <c r="BG34" s="3">
        <v>359</v>
      </c>
      <c r="BH34" s="3">
        <v>396</v>
      </c>
      <c r="BI34" s="3">
        <v>402</v>
      </c>
      <c r="BJ34" s="3">
        <v>403</v>
      </c>
      <c r="BK34" s="3">
        <v>393</v>
      </c>
      <c r="BL34" s="3">
        <v>407</v>
      </c>
      <c r="BM34" s="3">
        <v>388</v>
      </c>
      <c r="BN34" s="3">
        <v>369</v>
      </c>
      <c r="BP34" s="4" t="s">
        <v>157</v>
      </c>
      <c r="BQ34" s="9">
        <f t="shared" si="35"/>
        <v>0.53940217391304346</v>
      </c>
      <c r="BR34" s="9">
        <f t="shared" si="72"/>
        <v>0.57065217391304346</v>
      </c>
      <c r="BS34" s="9">
        <f t="shared" si="72"/>
        <v>0.55842391304347827</v>
      </c>
      <c r="BT34" s="9">
        <f t="shared" si="72"/>
        <v>0.53532608695652173</v>
      </c>
      <c r="BU34" s="9"/>
      <c r="BV34" s="9">
        <f t="shared" si="73"/>
        <v>0.48777173913043476</v>
      </c>
      <c r="BW34" s="9">
        <f t="shared" si="74"/>
        <v>0.53804347826086951</v>
      </c>
      <c r="BX34" s="9">
        <f t="shared" si="81"/>
        <v>0.54619565217391308</v>
      </c>
      <c r="BY34" s="9">
        <f t="shared" si="75"/>
        <v>0.54755434782608692</v>
      </c>
      <c r="BZ34" s="9">
        <f t="shared" si="82"/>
        <v>0.53396739130434778</v>
      </c>
      <c r="CA34" s="9">
        <f t="shared" si="76"/>
        <v>0.55298913043478259</v>
      </c>
      <c r="CB34" s="9">
        <f t="shared" si="83"/>
        <v>0.52717391304347827</v>
      </c>
      <c r="CC34" s="9">
        <f t="shared" si="84"/>
        <v>0.50135869565217395</v>
      </c>
      <c r="CD34" s="7">
        <f t="shared" si="24"/>
        <v>0</v>
      </c>
      <c r="CE34" s="10" t="s">
        <v>224</v>
      </c>
      <c r="CF34" s="7">
        <f t="shared" si="25"/>
        <v>0</v>
      </c>
      <c r="CG34" s="11" t="s">
        <v>224</v>
      </c>
    </row>
    <row r="35" spans="1:85" ht="16" customHeight="1" x14ac:dyDescent="0.2">
      <c r="A35" s="3" t="s">
        <v>40</v>
      </c>
      <c r="B35" s="4" t="s">
        <v>151</v>
      </c>
      <c r="C35" s="3">
        <v>884</v>
      </c>
      <c r="D35" s="3">
        <v>884</v>
      </c>
      <c r="E35" s="3">
        <f t="shared" si="54"/>
        <v>697.25</v>
      </c>
      <c r="F35" s="3">
        <v>745</v>
      </c>
      <c r="G35" s="3">
        <v>732</v>
      </c>
      <c r="H35" s="3">
        <v>654</v>
      </c>
      <c r="I35" s="3">
        <v>662</v>
      </c>
      <c r="J35" s="3">
        <v>658</v>
      </c>
      <c r="K35" s="3">
        <v>646</v>
      </c>
      <c r="L35" s="3"/>
      <c r="M35" s="3"/>
      <c r="N35" s="3"/>
      <c r="O35" s="3">
        <v>743</v>
      </c>
      <c r="P35" s="3">
        <v>738</v>
      </c>
      <c r="Q35" s="3"/>
      <c r="S35" s="8">
        <f t="shared" ref="S35:S66" si="85">AVERAGEIF(T35:AE35,"&lt;&gt;",T35:AE35)</f>
        <v>0.78874434389140258</v>
      </c>
      <c r="T35" s="9">
        <f t="shared" ref="T35:T66" si="86">IF(F35&lt;&gt;"",F35/$D35,"")</f>
        <v>0.84276018099547512</v>
      </c>
      <c r="U35" s="9">
        <f t="shared" ref="U35:U66" si="87">IF(G35&lt;&gt;"",G35/$D35,"")</f>
        <v>0.82805429864253388</v>
      </c>
      <c r="V35" s="9">
        <f t="shared" ref="V35:V66" si="88">IF(H35&lt;&gt;"",H35/$D35,"")</f>
        <v>0.73981900452488691</v>
      </c>
      <c r="W35" s="9">
        <f t="shared" ref="W35:W66" si="89">IF(I35&lt;&gt;"",I35/$D35,"")</f>
        <v>0.74886877828054299</v>
      </c>
      <c r="X35" s="9">
        <f t="shared" ref="X35:X66" si="90">IF(J35&lt;&gt;"",J35/$D35,"")</f>
        <v>0.74434389140271495</v>
      </c>
      <c r="Y35" s="9">
        <f t="shared" ref="Y35:Y66" si="91">IF(K35&lt;&gt;"",K35/$D35,"")</f>
        <v>0.73076923076923073</v>
      </c>
      <c r="Z35" s="9" t="str">
        <f t="shared" ref="Z35:Z66" si="92">IF(L35&lt;&gt;"",L35/$D35,"")</f>
        <v/>
      </c>
      <c r="AA35" s="9" t="str">
        <f t="shared" ref="AA35:AA66" si="93">IF(M35&lt;&gt;"",M35/$D35,"")</f>
        <v/>
      </c>
      <c r="AB35" s="9" t="str">
        <f t="shared" ref="AB35:AB66" si="94">IF(N35&lt;&gt;"",N35/$D35,"")</f>
        <v/>
      </c>
      <c r="AC35" s="9">
        <f t="shared" ref="AC35:AC66" si="95">IF(O35&lt;&gt;"",O35/$D35,"")</f>
        <v>0.8404977375565611</v>
      </c>
      <c r="AD35" s="9">
        <f t="shared" ref="AD35:AD66" si="96">IF(P35&lt;&gt;"",P35/$D35,"")</f>
        <v>0.83484162895927605</v>
      </c>
      <c r="AE35" s="9" t="str">
        <f t="shared" ref="AE35:AE66" si="97">IF(Q35&lt;&gt;"",Q35/$D35,"")</f>
        <v/>
      </c>
      <c r="AF35" s="7">
        <f t="shared" ref="AF35:AF66" si="98">COUNTIF(T35:AE35,"&gt;1")</f>
        <v>0</v>
      </c>
      <c r="AG35" s="10" t="s">
        <v>224</v>
      </c>
      <c r="AH35" s="7">
        <f t="shared" ref="AH35:AH66" si="99">COUNTIF(T35:AE35,"&gt;.9")</f>
        <v>0</v>
      </c>
      <c r="AI35" s="11" t="str">
        <f t="shared" ref="AI35:AI66" si="100">IF(COUNTIF(T35:AE35, "&gt;.9") &gt; 0, "Yes", "No")</f>
        <v>No</v>
      </c>
      <c r="AK35" s="4" t="s">
        <v>158</v>
      </c>
      <c r="AL35" s="12">
        <f t="shared" si="32"/>
        <v>338</v>
      </c>
      <c r="AM35" s="12">
        <f t="shared" si="26"/>
        <v>301.57142857142856</v>
      </c>
      <c r="AN35" s="3">
        <f t="shared" si="65"/>
        <v>338</v>
      </c>
      <c r="AO35" s="3">
        <f t="shared" si="66"/>
        <v>338</v>
      </c>
      <c r="AP35" s="3">
        <f t="shared" si="67"/>
        <v>83</v>
      </c>
      <c r="AQ35" s="3">
        <f>SUMIFS($D$3:$D$116,$B$3:$B$116,$AK35,I$3:I$116, "&lt;&gt;")</f>
        <v>338</v>
      </c>
      <c r="AR35" s="3">
        <f t="shared" si="68"/>
        <v>338</v>
      </c>
      <c r="AS35" s="3">
        <f t="shared" si="69"/>
        <v>338</v>
      </c>
      <c r="AT35" s="3">
        <f t="shared" si="77"/>
        <v>338</v>
      </c>
      <c r="AU35" s="3">
        <f t="shared" si="70"/>
        <v>338</v>
      </c>
      <c r="AV35" s="3">
        <f t="shared" si="78"/>
        <v>338</v>
      </c>
      <c r="AW35" s="3">
        <f t="shared" si="71"/>
        <v>338</v>
      </c>
      <c r="AX35" s="3">
        <f t="shared" si="79"/>
        <v>338</v>
      </c>
      <c r="AY35" s="3">
        <f t="shared" si="80"/>
        <v>338</v>
      </c>
      <c r="BA35" s="4" t="s">
        <v>158</v>
      </c>
      <c r="BB35" s="12">
        <f t="shared" si="28"/>
        <v>180.16666666666666</v>
      </c>
      <c r="BC35" s="3">
        <v>169</v>
      </c>
      <c r="BD35" s="3">
        <v>180</v>
      </c>
      <c r="BE35" s="3"/>
      <c r="BF35" s="3">
        <v>181</v>
      </c>
      <c r="BG35" s="3">
        <v>167</v>
      </c>
      <c r="BH35" s="3">
        <v>186</v>
      </c>
      <c r="BI35" s="3">
        <v>198</v>
      </c>
      <c r="BJ35" s="3">
        <v>185</v>
      </c>
      <c r="BK35" s="3">
        <v>177</v>
      </c>
      <c r="BL35" s="3">
        <v>165</v>
      </c>
      <c r="BM35" s="3">
        <v>169</v>
      </c>
      <c r="BN35" s="3">
        <v>161</v>
      </c>
      <c r="BP35" s="4" t="s">
        <v>158</v>
      </c>
      <c r="BQ35" s="9">
        <f t="shared" si="35"/>
        <v>0.59742618032528028</v>
      </c>
      <c r="BR35" s="9">
        <f t="shared" ref="BR35:BS39" si="101">BC35/AN35</f>
        <v>0.5</v>
      </c>
      <c r="BS35" s="9">
        <f t="shared" si="101"/>
        <v>0.53254437869822491</v>
      </c>
      <c r="BT35" s="9"/>
      <c r="BU35" s="9">
        <f>BF35/AQ35</f>
        <v>0.53550295857988162</v>
      </c>
      <c r="BV35" s="9">
        <f t="shared" si="73"/>
        <v>0.49408284023668642</v>
      </c>
      <c r="BW35" s="9">
        <f t="shared" si="74"/>
        <v>0.55029585798816572</v>
      </c>
      <c r="BX35" s="9">
        <f t="shared" si="81"/>
        <v>0.58579881656804733</v>
      </c>
      <c r="BY35" s="9">
        <f t="shared" si="75"/>
        <v>0.5473372781065089</v>
      </c>
      <c r="BZ35" s="9">
        <f t="shared" si="82"/>
        <v>0.52366863905325445</v>
      </c>
      <c r="CA35" s="9">
        <f t="shared" si="76"/>
        <v>0.48816568047337278</v>
      </c>
      <c r="CB35" s="9">
        <f t="shared" si="83"/>
        <v>0.5</v>
      </c>
      <c r="CC35" s="9">
        <f t="shared" si="84"/>
        <v>0.47633136094674555</v>
      </c>
      <c r="CD35" s="7">
        <f t="shared" ref="CD35:CD66" si="102">COUNTIF(BR35:CC35,"&gt;1")</f>
        <v>0</v>
      </c>
      <c r="CE35" s="10" t="s">
        <v>224</v>
      </c>
      <c r="CF35" s="7">
        <f t="shared" ref="CF35:CF66" si="103">COUNTIF(BR35:CC35,"&gt;.9")</f>
        <v>0</v>
      </c>
      <c r="CG35" s="11" t="s">
        <v>224</v>
      </c>
    </row>
    <row r="36" spans="1:85" ht="16" customHeight="1" x14ac:dyDescent="0.2">
      <c r="A36" s="3" t="s">
        <v>41</v>
      </c>
      <c r="B36" s="4" t="s">
        <v>152</v>
      </c>
      <c r="C36" s="3">
        <v>62</v>
      </c>
      <c r="D36" s="3">
        <v>62</v>
      </c>
      <c r="E36" s="3">
        <f t="shared" si="54"/>
        <v>33</v>
      </c>
      <c r="F36" s="3"/>
      <c r="G36" s="3"/>
      <c r="H36" s="3"/>
      <c r="I36" s="3"/>
      <c r="J36" s="3"/>
      <c r="K36" s="3"/>
      <c r="L36" s="3">
        <v>25</v>
      </c>
      <c r="M36" s="3">
        <v>30</v>
      </c>
      <c r="N36" s="3">
        <v>38</v>
      </c>
      <c r="O36" s="3">
        <v>35</v>
      </c>
      <c r="P36" s="3">
        <v>35</v>
      </c>
      <c r="Q36" s="3">
        <v>35</v>
      </c>
      <c r="S36" s="8">
        <f t="shared" si="85"/>
        <v>0.532258064516129</v>
      </c>
      <c r="T36" s="9" t="str">
        <f t="shared" si="86"/>
        <v/>
      </c>
      <c r="U36" s="9" t="str">
        <f t="shared" si="87"/>
        <v/>
      </c>
      <c r="V36" s="9" t="str">
        <f t="shared" si="88"/>
        <v/>
      </c>
      <c r="W36" s="9" t="str">
        <f t="shared" si="89"/>
        <v/>
      </c>
      <c r="X36" s="9" t="str">
        <f t="shared" si="90"/>
        <v/>
      </c>
      <c r="Y36" s="9" t="str">
        <f t="shared" si="91"/>
        <v/>
      </c>
      <c r="Z36" s="9">
        <f t="shared" si="92"/>
        <v>0.40322580645161288</v>
      </c>
      <c r="AA36" s="9">
        <f t="shared" si="93"/>
        <v>0.4838709677419355</v>
      </c>
      <c r="AB36" s="9">
        <f t="shared" si="94"/>
        <v>0.61290322580645162</v>
      </c>
      <c r="AC36" s="9">
        <f t="shared" si="95"/>
        <v>0.56451612903225812</v>
      </c>
      <c r="AD36" s="9">
        <f t="shared" si="96"/>
        <v>0.56451612903225812</v>
      </c>
      <c r="AE36" s="9">
        <f t="shared" si="97"/>
        <v>0.56451612903225812</v>
      </c>
      <c r="AF36" s="7">
        <f t="shared" si="98"/>
        <v>0</v>
      </c>
      <c r="AG36" s="10" t="s">
        <v>224</v>
      </c>
      <c r="AH36" s="7">
        <f t="shared" si="99"/>
        <v>0</v>
      </c>
      <c r="AI36" s="11" t="str">
        <f t="shared" si="100"/>
        <v>No</v>
      </c>
      <c r="AK36" s="4" t="s">
        <v>159</v>
      </c>
      <c r="AL36" s="12">
        <f t="shared" si="32"/>
        <v>1016</v>
      </c>
      <c r="AM36" s="12">
        <f t="shared" si="26"/>
        <v>1016</v>
      </c>
      <c r="AN36" s="3">
        <f t="shared" si="65"/>
        <v>1016</v>
      </c>
      <c r="AO36" s="3">
        <f t="shared" si="66"/>
        <v>1016</v>
      </c>
      <c r="AP36" s="3">
        <f t="shared" si="67"/>
        <v>1016</v>
      </c>
      <c r="AQ36" s="3">
        <f>SUMIFS($D$3:$D$116,$B$3:$B$116,$AK36,I$3:I$116, "&lt;&gt;")</f>
        <v>1016</v>
      </c>
      <c r="AR36" s="3">
        <f t="shared" si="68"/>
        <v>1016</v>
      </c>
      <c r="AS36" s="3">
        <f t="shared" si="69"/>
        <v>1016</v>
      </c>
      <c r="AT36" s="3">
        <f t="shared" si="77"/>
        <v>1016</v>
      </c>
      <c r="AU36" s="3">
        <f t="shared" si="70"/>
        <v>1016</v>
      </c>
      <c r="AV36" s="3">
        <f t="shared" si="78"/>
        <v>1016</v>
      </c>
      <c r="AW36" s="3">
        <f t="shared" si="71"/>
        <v>1016</v>
      </c>
      <c r="AX36" s="3">
        <f t="shared" si="79"/>
        <v>1016</v>
      </c>
      <c r="AY36" s="3">
        <f t="shared" si="80"/>
        <v>1016</v>
      </c>
      <c r="BA36" s="4" t="s">
        <v>159</v>
      </c>
      <c r="BB36" s="12">
        <f t="shared" si="28"/>
        <v>851</v>
      </c>
      <c r="BC36" s="3">
        <v>853</v>
      </c>
      <c r="BD36" s="3">
        <v>901</v>
      </c>
      <c r="BE36" s="3">
        <v>850</v>
      </c>
      <c r="BF36" s="3">
        <v>801</v>
      </c>
      <c r="BG36" s="3">
        <v>859</v>
      </c>
      <c r="BH36" s="3">
        <v>855</v>
      </c>
      <c r="BI36" s="3">
        <v>838</v>
      </c>
      <c r="BJ36" s="3">
        <v>883</v>
      </c>
      <c r="BK36" s="3">
        <v>878</v>
      </c>
      <c r="BL36" s="3">
        <v>873</v>
      </c>
      <c r="BM36" s="3">
        <v>876</v>
      </c>
      <c r="BN36" s="3">
        <v>850</v>
      </c>
      <c r="BP36" s="4" t="s">
        <v>159</v>
      </c>
      <c r="BQ36" s="9">
        <f t="shared" si="35"/>
        <v>0.83759842519685035</v>
      </c>
      <c r="BR36" s="9">
        <f t="shared" si="101"/>
        <v>0.83956692913385822</v>
      </c>
      <c r="BS36" s="9">
        <f t="shared" si="101"/>
        <v>0.88681102362204722</v>
      </c>
      <c r="BT36" s="9">
        <f>BE36/AP36</f>
        <v>0.83661417322834641</v>
      </c>
      <c r="BU36" s="9">
        <f>BF36/AQ36</f>
        <v>0.78838582677165359</v>
      </c>
      <c r="BV36" s="9">
        <f t="shared" si="73"/>
        <v>0.84547244094488194</v>
      </c>
      <c r="BW36" s="9">
        <f t="shared" si="74"/>
        <v>0.84153543307086609</v>
      </c>
      <c r="BX36" s="9">
        <f t="shared" si="81"/>
        <v>0.82480314960629919</v>
      </c>
      <c r="BY36" s="9">
        <f t="shared" si="75"/>
        <v>0.86909448818897639</v>
      </c>
      <c r="BZ36" s="9">
        <f t="shared" si="82"/>
        <v>0.86417322834645671</v>
      </c>
      <c r="CA36" s="9">
        <f t="shared" si="76"/>
        <v>0.85925196850393704</v>
      </c>
      <c r="CB36" s="9">
        <f t="shared" si="83"/>
        <v>0.86220472440944884</v>
      </c>
      <c r="CC36" s="9">
        <f t="shared" si="84"/>
        <v>0.83661417322834641</v>
      </c>
      <c r="CD36" s="7">
        <f t="shared" si="102"/>
        <v>0</v>
      </c>
      <c r="CE36" s="10" t="s">
        <v>224</v>
      </c>
      <c r="CF36" s="7">
        <f t="shared" si="103"/>
        <v>0</v>
      </c>
      <c r="CG36" s="11" t="s">
        <v>224</v>
      </c>
    </row>
    <row r="37" spans="1:85" ht="16" customHeight="1" x14ac:dyDescent="0.2">
      <c r="A37" s="3" t="s">
        <v>42</v>
      </c>
      <c r="B37" s="4" t="s">
        <v>153</v>
      </c>
      <c r="C37" s="3">
        <v>128</v>
      </c>
      <c r="D37" s="3">
        <v>128</v>
      </c>
      <c r="E37" s="3">
        <f t="shared" si="54"/>
        <v>75.428571428571431</v>
      </c>
      <c r="F37" s="3">
        <v>65</v>
      </c>
      <c r="G37" s="3">
        <v>69</v>
      </c>
      <c r="H37" s="3">
        <v>64</v>
      </c>
      <c r="I37" s="3"/>
      <c r="J37" s="3">
        <v>75</v>
      </c>
      <c r="K37" s="3">
        <v>86</v>
      </c>
      <c r="L37" s="3"/>
      <c r="M37" s="3">
        <v>82</v>
      </c>
      <c r="N37" s="3"/>
      <c r="O37" s="3">
        <v>87</v>
      </c>
      <c r="P37" s="3"/>
      <c r="Q37" s="3"/>
      <c r="S37" s="8">
        <f t="shared" si="85"/>
        <v>0.5892857142857143</v>
      </c>
      <c r="T37" s="9">
        <f t="shared" si="86"/>
        <v>0.5078125</v>
      </c>
      <c r="U37" s="9">
        <f t="shared" si="87"/>
        <v>0.5390625</v>
      </c>
      <c r="V37" s="9">
        <f t="shared" si="88"/>
        <v>0.5</v>
      </c>
      <c r="W37" s="9" t="str">
        <f t="shared" si="89"/>
        <v/>
      </c>
      <c r="X37" s="9">
        <f t="shared" si="90"/>
        <v>0.5859375</v>
      </c>
      <c r="Y37" s="9">
        <f t="shared" si="91"/>
        <v>0.671875</v>
      </c>
      <c r="Z37" s="9" t="str">
        <f t="shared" si="92"/>
        <v/>
      </c>
      <c r="AA37" s="9">
        <f t="shared" si="93"/>
        <v>0.640625</v>
      </c>
      <c r="AB37" s="9" t="str">
        <f t="shared" si="94"/>
        <v/>
      </c>
      <c r="AC37" s="9">
        <f t="shared" si="95"/>
        <v>0.6796875</v>
      </c>
      <c r="AD37" s="9" t="str">
        <f t="shared" si="96"/>
        <v/>
      </c>
      <c r="AE37" s="9" t="str">
        <f t="shared" si="97"/>
        <v/>
      </c>
      <c r="AF37" s="7">
        <f t="shared" si="98"/>
        <v>0</v>
      </c>
      <c r="AG37" s="10" t="s">
        <v>224</v>
      </c>
      <c r="AH37" s="7">
        <f t="shared" si="99"/>
        <v>0</v>
      </c>
      <c r="AI37" s="11" t="str">
        <f t="shared" si="100"/>
        <v>No</v>
      </c>
      <c r="AK37" s="4" t="s">
        <v>160</v>
      </c>
      <c r="AL37" s="12">
        <f t="shared" si="32"/>
        <v>173</v>
      </c>
      <c r="AM37" s="12">
        <f t="shared" si="26"/>
        <v>173</v>
      </c>
      <c r="AN37" s="3">
        <f t="shared" si="65"/>
        <v>173</v>
      </c>
      <c r="AO37" s="3">
        <f t="shared" si="66"/>
        <v>173</v>
      </c>
      <c r="AP37" s="3">
        <f t="shared" si="67"/>
        <v>173</v>
      </c>
      <c r="AQ37" s="3"/>
      <c r="AR37" s="3">
        <f t="shared" si="68"/>
        <v>173</v>
      </c>
      <c r="AS37" s="3">
        <f t="shared" si="69"/>
        <v>173</v>
      </c>
      <c r="AT37" s="3">
        <f t="shared" si="77"/>
        <v>173</v>
      </c>
      <c r="AU37" s="3">
        <f t="shared" si="70"/>
        <v>173</v>
      </c>
      <c r="AV37" s="3">
        <f t="shared" si="78"/>
        <v>173</v>
      </c>
      <c r="AW37" s="3">
        <f t="shared" si="71"/>
        <v>173</v>
      </c>
      <c r="AX37" s="3">
        <f t="shared" si="79"/>
        <v>173</v>
      </c>
      <c r="AY37" s="3">
        <f t="shared" si="80"/>
        <v>173</v>
      </c>
      <c r="BA37" s="4" t="s">
        <v>160</v>
      </c>
      <c r="BB37" s="12">
        <f t="shared" si="28"/>
        <v>184</v>
      </c>
      <c r="BC37" s="3">
        <v>185</v>
      </c>
      <c r="BD37" s="3">
        <v>183</v>
      </c>
      <c r="BE37" s="3">
        <v>178</v>
      </c>
      <c r="BF37" s="3"/>
      <c r="BG37" s="3">
        <v>176</v>
      </c>
      <c r="BH37" s="3">
        <v>189</v>
      </c>
      <c r="BI37" s="3">
        <v>193</v>
      </c>
      <c r="BJ37" s="3">
        <v>196</v>
      </c>
      <c r="BK37" s="3">
        <v>200</v>
      </c>
      <c r="BL37" s="3">
        <v>203</v>
      </c>
      <c r="BM37" s="3">
        <v>190</v>
      </c>
      <c r="BN37" s="3">
        <v>180</v>
      </c>
      <c r="BP37" s="4" t="s">
        <v>160</v>
      </c>
      <c r="BQ37" s="9">
        <f t="shared" si="35"/>
        <v>1.0635838150289016</v>
      </c>
      <c r="BR37" s="9">
        <f t="shared" si="101"/>
        <v>1.0693641618497109</v>
      </c>
      <c r="BS37" s="9">
        <f t="shared" si="101"/>
        <v>1.0578034682080926</v>
      </c>
      <c r="BT37" s="9">
        <f>BE37/AP37</f>
        <v>1.0289017341040463</v>
      </c>
      <c r="BU37" s="9"/>
      <c r="BV37" s="9">
        <f t="shared" si="73"/>
        <v>1.0173410404624277</v>
      </c>
      <c r="BW37" s="9">
        <f t="shared" si="74"/>
        <v>1.0924855491329479</v>
      </c>
      <c r="BX37" s="9">
        <f t="shared" si="81"/>
        <v>1.1156069364161849</v>
      </c>
      <c r="BY37" s="9">
        <f t="shared" si="75"/>
        <v>1.1329479768786128</v>
      </c>
      <c r="BZ37" s="9">
        <f t="shared" si="82"/>
        <v>1.1560693641618498</v>
      </c>
      <c r="CA37" s="9">
        <f t="shared" si="76"/>
        <v>1.1734104046242775</v>
      </c>
      <c r="CB37" s="9">
        <f t="shared" si="83"/>
        <v>1.0982658959537572</v>
      </c>
      <c r="CC37" s="9">
        <f t="shared" si="84"/>
        <v>1.0404624277456647</v>
      </c>
      <c r="CD37" s="7">
        <f t="shared" si="102"/>
        <v>11</v>
      </c>
      <c r="CE37" s="10" t="s">
        <v>223</v>
      </c>
      <c r="CF37" s="7">
        <f t="shared" si="103"/>
        <v>11</v>
      </c>
      <c r="CG37" s="11" t="s">
        <v>223</v>
      </c>
    </row>
    <row r="38" spans="1:85" ht="16" customHeight="1" x14ac:dyDescent="0.2">
      <c r="A38" s="3" t="s">
        <v>44</v>
      </c>
      <c r="B38" s="4" t="s">
        <v>154</v>
      </c>
      <c r="C38" s="3">
        <v>297</v>
      </c>
      <c r="D38" s="3">
        <v>297</v>
      </c>
      <c r="E38" s="3">
        <f t="shared" si="54"/>
        <v>364.08333333333331</v>
      </c>
      <c r="F38" s="3">
        <v>374</v>
      </c>
      <c r="G38" s="3">
        <v>380</v>
      </c>
      <c r="H38" s="3">
        <v>364</v>
      </c>
      <c r="I38" s="3">
        <v>365</v>
      </c>
      <c r="J38" s="3">
        <v>339</v>
      </c>
      <c r="K38" s="3">
        <v>353</v>
      </c>
      <c r="L38" s="3">
        <v>374</v>
      </c>
      <c r="M38" s="3">
        <v>370</v>
      </c>
      <c r="N38" s="3">
        <v>377</v>
      </c>
      <c r="O38" s="3">
        <v>374</v>
      </c>
      <c r="P38" s="3">
        <v>339</v>
      </c>
      <c r="Q38" s="3">
        <v>360</v>
      </c>
      <c r="S38" s="8">
        <f t="shared" si="85"/>
        <v>1.2258698092031428</v>
      </c>
      <c r="T38" s="9">
        <f t="shared" si="86"/>
        <v>1.2592592592592593</v>
      </c>
      <c r="U38" s="9">
        <f t="shared" si="87"/>
        <v>1.2794612794612794</v>
      </c>
      <c r="V38" s="9">
        <f t="shared" si="88"/>
        <v>1.2255892255892256</v>
      </c>
      <c r="W38" s="9">
        <f t="shared" si="89"/>
        <v>1.228956228956229</v>
      </c>
      <c r="X38" s="9">
        <f t="shared" si="90"/>
        <v>1.1414141414141414</v>
      </c>
      <c r="Y38" s="9">
        <f t="shared" si="91"/>
        <v>1.1885521885521886</v>
      </c>
      <c r="Z38" s="9">
        <f t="shared" si="92"/>
        <v>1.2592592592592593</v>
      </c>
      <c r="AA38" s="9">
        <f t="shared" si="93"/>
        <v>1.2457912457912459</v>
      </c>
      <c r="AB38" s="9">
        <f t="shared" si="94"/>
        <v>1.2693602693602695</v>
      </c>
      <c r="AC38" s="9">
        <f t="shared" si="95"/>
        <v>1.2592592592592593</v>
      </c>
      <c r="AD38" s="9">
        <f t="shared" si="96"/>
        <v>1.1414141414141414</v>
      </c>
      <c r="AE38" s="9">
        <f t="shared" si="97"/>
        <v>1.2121212121212122</v>
      </c>
      <c r="AF38" s="7">
        <f t="shared" si="98"/>
        <v>12</v>
      </c>
      <c r="AG38" s="10" t="s">
        <v>223</v>
      </c>
      <c r="AH38" s="7">
        <f t="shared" si="99"/>
        <v>12</v>
      </c>
      <c r="AI38" s="11" t="str">
        <f t="shared" si="100"/>
        <v>Yes</v>
      </c>
      <c r="AK38" s="4" t="s">
        <v>161</v>
      </c>
      <c r="AL38" s="12">
        <f t="shared" si="32"/>
        <v>584</v>
      </c>
      <c r="AM38" s="12">
        <f t="shared" si="26"/>
        <v>584</v>
      </c>
      <c r="AN38" s="3">
        <f t="shared" si="65"/>
        <v>584</v>
      </c>
      <c r="AO38" s="3">
        <f t="shared" si="66"/>
        <v>584</v>
      </c>
      <c r="AP38" s="3">
        <f t="shared" si="67"/>
        <v>584</v>
      </c>
      <c r="AQ38" s="3">
        <f>SUMIFS($D$3:$D$116,$B$3:$B$116,$AK38,I$3:I$116, "&lt;&gt;")</f>
        <v>584</v>
      </c>
      <c r="AR38" s="3">
        <f t="shared" si="68"/>
        <v>584</v>
      </c>
      <c r="AS38" s="3">
        <f t="shared" si="69"/>
        <v>584</v>
      </c>
      <c r="AT38" s="3">
        <f t="shared" si="77"/>
        <v>584</v>
      </c>
      <c r="AU38" s="3">
        <f t="shared" si="70"/>
        <v>584</v>
      </c>
      <c r="AV38" s="3">
        <f t="shared" si="78"/>
        <v>584</v>
      </c>
      <c r="AW38" s="3">
        <f t="shared" si="71"/>
        <v>584</v>
      </c>
      <c r="AX38" s="3">
        <f t="shared" si="79"/>
        <v>584</v>
      </c>
      <c r="AY38" s="3">
        <f t="shared" si="80"/>
        <v>584</v>
      </c>
      <c r="BA38" s="4" t="s">
        <v>161</v>
      </c>
      <c r="BB38" s="12">
        <f t="shared" si="28"/>
        <v>638.28571428571433</v>
      </c>
      <c r="BC38" s="3">
        <v>655</v>
      </c>
      <c r="BD38" s="3">
        <v>616</v>
      </c>
      <c r="BE38" s="3">
        <v>602</v>
      </c>
      <c r="BF38" s="3">
        <v>636</v>
      </c>
      <c r="BG38" s="3">
        <v>633</v>
      </c>
      <c r="BH38" s="3">
        <v>667</v>
      </c>
      <c r="BI38" s="3">
        <v>659</v>
      </c>
      <c r="BJ38" s="3">
        <v>636</v>
      </c>
      <c r="BK38" s="3">
        <v>621</v>
      </c>
      <c r="BL38" s="3">
        <v>606</v>
      </c>
      <c r="BM38" s="3">
        <v>591</v>
      </c>
      <c r="BN38" s="3">
        <v>438</v>
      </c>
      <c r="BP38" s="4" t="s">
        <v>161</v>
      </c>
      <c r="BQ38" s="9">
        <f t="shared" si="35"/>
        <v>1.0929549902152642</v>
      </c>
      <c r="BR38" s="9">
        <f t="shared" si="101"/>
        <v>1.1215753424657535</v>
      </c>
      <c r="BS38" s="9">
        <f t="shared" si="101"/>
        <v>1.0547945205479452</v>
      </c>
      <c r="BT38" s="9">
        <f>BE38/AP38</f>
        <v>1.0308219178082192</v>
      </c>
      <c r="BU38" s="9">
        <f>BF38/AQ38</f>
        <v>1.0890410958904109</v>
      </c>
      <c r="BV38" s="9">
        <f t="shared" si="73"/>
        <v>1.0839041095890412</v>
      </c>
      <c r="BW38" s="9">
        <f t="shared" si="74"/>
        <v>1.1421232876712328</v>
      </c>
      <c r="BX38" s="9">
        <f t="shared" si="81"/>
        <v>1.1284246575342465</v>
      </c>
      <c r="BY38" s="9">
        <f t="shared" si="75"/>
        <v>1.0890410958904109</v>
      </c>
      <c r="BZ38" s="9">
        <f t="shared" si="82"/>
        <v>1.0633561643835616</v>
      </c>
      <c r="CA38" s="9">
        <f t="shared" si="76"/>
        <v>1.0376712328767124</v>
      </c>
      <c r="CB38" s="9">
        <f t="shared" si="83"/>
        <v>1.0119863013698631</v>
      </c>
      <c r="CC38" s="9">
        <f t="shared" si="84"/>
        <v>0.75</v>
      </c>
      <c r="CD38" s="7">
        <f t="shared" si="102"/>
        <v>11</v>
      </c>
      <c r="CE38" s="10" t="s">
        <v>223</v>
      </c>
      <c r="CF38" s="7">
        <f t="shared" si="103"/>
        <v>11</v>
      </c>
      <c r="CG38" s="11" t="s">
        <v>223</v>
      </c>
    </row>
    <row r="39" spans="1:85" ht="16" customHeight="1" x14ac:dyDescent="0.2">
      <c r="A39" s="3" t="s">
        <v>45</v>
      </c>
      <c r="B39" s="4" t="s">
        <v>155</v>
      </c>
      <c r="C39" s="3">
        <v>72</v>
      </c>
      <c r="D39" s="3">
        <v>72</v>
      </c>
      <c r="E39" s="3">
        <f t="shared" si="54"/>
        <v>64.333333333333329</v>
      </c>
      <c r="F39" s="3">
        <v>77</v>
      </c>
      <c r="G39" s="3">
        <v>68</v>
      </c>
      <c r="H39" s="3">
        <v>66</v>
      </c>
      <c r="I39" s="3">
        <v>58</v>
      </c>
      <c r="J39" s="3">
        <v>55</v>
      </c>
      <c r="K39" s="3">
        <v>62</v>
      </c>
      <c r="L39" s="3">
        <v>68</v>
      </c>
      <c r="M39" s="3">
        <v>59</v>
      </c>
      <c r="N39" s="3">
        <v>59</v>
      </c>
      <c r="O39" s="3">
        <v>68</v>
      </c>
      <c r="P39" s="3">
        <v>70</v>
      </c>
      <c r="Q39" s="3">
        <v>62</v>
      </c>
      <c r="S39" s="8">
        <f t="shared" si="85"/>
        <v>0.89351851851851849</v>
      </c>
      <c r="T39" s="9">
        <f t="shared" si="86"/>
        <v>1.0694444444444444</v>
      </c>
      <c r="U39" s="9">
        <f t="shared" si="87"/>
        <v>0.94444444444444442</v>
      </c>
      <c r="V39" s="9">
        <f t="shared" si="88"/>
        <v>0.91666666666666663</v>
      </c>
      <c r="W39" s="9">
        <f t="shared" si="89"/>
        <v>0.80555555555555558</v>
      </c>
      <c r="X39" s="9">
        <f t="shared" si="90"/>
        <v>0.76388888888888884</v>
      </c>
      <c r="Y39" s="9">
        <f t="shared" si="91"/>
        <v>0.86111111111111116</v>
      </c>
      <c r="Z39" s="9">
        <f t="shared" si="92"/>
        <v>0.94444444444444442</v>
      </c>
      <c r="AA39" s="9">
        <f t="shared" si="93"/>
        <v>0.81944444444444442</v>
      </c>
      <c r="AB39" s="9">
        <f t="shared" si="94"/>
        <v>0.81944444444444442</v>
      </c>
      <c r="AC39" s="9">
        <f t="shared" si="95"/>
        <v>0.94444444444444442</v>
      </c>
      <c r="AD39" s="9">
        <f t="shared" si="96"/>
        <v>0.97222222222222221</v>
      </c>
      <c r="AE39" s="9">
        <f t="shared" si="97"/>
        <v>0.86111111111111116</v>
      </c>
      <c r="AF39" s="7">
        <f t="shared" si="98"/>
        <v>1</v>
      </c>
      <c r="AG39" s="10" t="s">
        <v>223</v>
      </c>
      <c r="AH39" s="7">
        <f t="shared" si="99"/>
        <v>6</v>
      </c>
      <c r="AI39" s="11" t="str">
        <f t="shared" si="100"/>
        <v>Yes</v>
      </c>
      <c r="AK39" s="4" t="s">
        <v>162</v>
      </c>
      <c r="AL39" s="12">
        <f t="shared" si="32"/>
        <v>8</v>
      </c>
      <c r="AM39" s="12">
        <f t="shared" si="26"/>
        <v>8</v>
      </c>
      <c r="AN39" s="3">
        <f t="shared" si="65"/>
        <v>8</v>
      </c>
      <c r="AO39" s="3">
        <f t="shared" si="66"/>
        <v>8</v>
      </c>
      <c r="AP39" s="3">
        <f t="shared" si="67"/>
        <v>8</v>
      </c>
      <c r="AQ39" s="3">
        <f>SUMIFS($D$3:$D$116,$B$3:$B$116,$AK39,I$3:I$116, "&lt;&gt;")</f>
        <v>8</v>
      </c>
      <c r="AR39" s="3">
        <f t="shared" si="68"/>
        <v>8</v>
      </c>
      <c r="AS39" s="3">
        <f t="shared" si="69"/>
        <v>8</v>
      </c>
      <c r="AT39" s="3">
        <f t="shared" si="77"/>
        <v>8</v>
      </c>
      <c r="AU39" s="3">
        <f t="shared" si="70"/>
        <v>8</v>
      </c>
      <c r="AV39" s="3">
        <f t="shared" si="78"/>
        <v>8</v>
      </c>
      <c r="AW39" s="3">
        <f t="shared" si="71"/>
        <v>8</v>
      </c>
      <c r="AX39" s="3">
        <f t="shared" si="79"/>
        <v>8</v>
      </c>
      <c r="AY39" s="3">
        <f t="shared" si="80"/>
        <v>8</v>
      </c>
      <c r="BA39" s="4" t="s">
        <v>162</v>
      </c>
      <c r="BB39" s="12">
        <f t="shared" si="28"/>
        <v>8.1428571428571423</v>
      </c>
      <c r="BC39" s="3">
        <v>9</v>
      </c>
      <c r="BD39" s="3">
        <v>7</v>
      </c>
      <c r="BE39" s="3">
        <v>8</v>
      </c>
      <c r="BF39" s="3">
        <v>5</v>
      </c>
      <c r="BG39" s="3">
        <v>8</v>
      </c>
      <c r="BH39" s="3">
        <v>10</v>
      </c>
      <c r="BI39" s="3">
        <v>10</v>
      </c>
      <c r="BJ39" s="3">
        <v>8</v>
      </c>
      <c r="BK39" s="3">
        <v>9</v>
      </c>
      <c r="BL39" s="3">
        <v>8</v>
      </c>
      <c r="BM39" s="3">
        <v>11</v>
      </c>
      <c r="BN39" s="3">
        <v>12</v>
      </c>
      <c r="BP39" s="4" t="s">
        <v>162</v>
      </c>
      <c r="BQ39" s="9">
        <f t="shared" si="35"/>
        <v>1.0178571428571428</v>
      </c>
      <c r="BR39" s="9">
        <f t="shared" si="101"/>
        <v>1.125</v>
      </c>
      <c r="BS39" s="9">
        <f t="shared" si="101"/>
        <v>0.875</v>
      </c>
      <c r="BT39" s="9">
        <f>BE39/AP39</f>
        <v>1</v>
      </c>
      <c r="BU39" s="9">
        <f>BF39/AQ39</f>
        <v>0.625</v>
      </c>
      <c r="BV39" s="9">
        <f t="shared" si="73"/>
        <v>1</v>
      </c>
      <c r="BW39" s="9">
        <f t="shared" si="74"/>
        <v>1.25</v>
      </c>
      <c r="BX39" s="9">
        <f t="shared" si="81"/>
        <v>1.25</v>
      </c>
      <c r="BY39" s="9">
        <f t="shared" si="75"/>
        <v>1</v>
      </c>
      <c r="BZ39" s="9">
        <f t="shared" si="82"/>
        <v>1.125</v>
      </c>
      <c r="CA39" s="9">
        <f t="shared" si="76"/>
        <v>1</v>
      </c>
      <c r="CB39" s="9">
        <f t="shared" si="83"/>
        <v>1.375</v>
      </c>
      <c r="CC39" s="9">
        <f t="shared" si="84"/>
        <v>1.5</v>
      </c>
      <c r="CD39" s="7">
        <f t="shared" si="102"/>
        <v>6</v>
      </c>
      <c r="CE39" s="10" t="s">
        <v>223</v>
      </c>
      <c r="CF39" s="7">
        <f t="shared" si="103"/>
        <v>10</v>
      </c>
      <c r="CG39" s="11" t="s">
        <v>223</v>
      </c>
    </row>
    <row r="40" spans="1:85" ht="16" customHeight="1" x14ac:dyDescent="0.2">
      <c r="A40" s="3" t="s">
        <v>46</v>
      </c>
      <c r="B40" s="4" t="s">
        <v>156</v>
      </c>
      <c r="C40" s="3">
        <v>94</v>
      </c>
      <c r="D40" s="3">
        <v>94</v>
      </c>
      <c r="E40" s="3">
        <f t="shared" si="54"/>
        <v>107.33333333333333</v>
      </c>
      <c r="F40" s="3">
        <v>110</v>
      </c>
      <c r="G40" s="3">
        <v>116</v>
      </c>
      <c r="H40" s="3">
        <v>97</v>
      </c>
      <c r="I40" s="3">
        <v>111</v>
      </c>
      <c r="J40" s="3">
        <v>99</v>
      </c>
      <c r="K40" s="3">
        <v>88</v>
      </c>
      <c r="L40" s="3">
        <v>117</v>
      </c>
      <c r="M40" s="3">
        <v>98</v>
      </c>
      <c r="N40" s="3">
        <v>109</v>
      </c>
      <c r="O40" s="3">
        <v>123</v>
      </c>
      <c r="P40" s="3">
        <v>113</v>
      </c>
      <c r="Q40" s="3">
        <v>107</v>
      </c>
      <c r="S40" s="8">
        <f t="shared" si="85"/>
        <v>1.1418439716312057</v>
      </c>
      <c r="T40" s="9">
        <f t="shared" si="86"/>
        <v>1.1702127659574468</v>
      </c>
      <c r="U40" s="9">
        <f t="shared" si="87"/>
        <v>1.2340425531914894</v>
      </c>
      <c r="V40" s="9">
        <f t="shared" si="88"/>
        <v>1.0319148936170213</v>
      </c>
      <c r="W40" s="9">
        <f t="shared" si="89"/>
        <v>1.1808510638297873</v>
      </c>
      <c r="X40" s="9">
        <f t="shared" si="90"/>
        <v>1.053191489361702</v>
      </c>
      <c r="Y40" s="9">
        <f t="shared" si="91"/>
        <v>0.93617021276595747</v>
      </c>
      <c r="Z40" s="9">
        <f t="shared" si="92"/>
        <v>1.2446808510638299</v>
      </c>
      <c r="AA40" s="9">
        <f t="shared" si="93"/>
        <v>1.0425531914893618</v>
      </c>
      <c r="AB40" s="9">
        <f t="shared" si="94"/>
        <v>1.1595744680851063</v>
      </c>
      <c r="AC40" s="9">
        <f t="shared" si="95"/>
        <v>1.3085106382978724</v>
      </c>
      <c r="AD40" s="9">
        <f t="shared" si="96"/>
        <v>1.2021276595744681</v>
      </c>
      <c r="AE40" s="9">
        <f t="shared" si="97"/>
        <v>1.1382978723404256</v>
      </c>
      <c r="AF40" s="7">
        <f t="shared" si="98"/>
        <v>11</v>
      </c>
      <c r="AG40" s="10" t="s">
        <v>223</v>
      </c>
      <c r="AH40" s="7">
        <f t="shared" si="99"/>
        <v>12</v>
      </c>
      <c r="AI40" s="11" t="str">
        <f t="shared" si="100"/>
        <v>Yes</v>
      </c>
      <c r="AK40" s="4" t="s">
        <v>163</v>
      </c>
      <c r="AL40" s="12">
        <f t="shared" si="32"/>
        <v>87</v>
      </c>
      <c r="AM40" s="12">
        <f t="shared" si="26"/>
        <v>87</v>
      </c>
      <c r="AN40" s="3"/>
      <c r="AO40" s="3">
        <f>SUMIFS($D$3:$D$116,$B$3:$B$116,$AK40,G$3:G$116, "&lt;&gt;")</f>
        <v>87</v>
      </c>
      <c r="AP40" s="3">
        <f>SUMIFS($D$3:$D$116,$B$3:$B$116,$AK40,H$3:H$116, "&lt;&gt;")</f>
        <v>87</v>
      </c>
      <c r="AQ40" s="3">
        <f>SUMIFS($D$3:$D$116,$B$3:$B$116,$AK40,I$3:I$116, "&lt;&gt;")</f>
        <v>87</v>
      </c>
      <c r="AR40" s="3">
        <f>SUMIFS($D$3:$D$116,$B$3:$B$116,$AK40,J$3:J$116, "&lt;&gt;")</f>
        <v>87</v>
      </c>
      <c r="AS40" s="3"/>
      <c r="AT40" s="3"/>
      <c r="AU40" s="3">
        <f t="shared" si="70"/>
        <v>87</v>
      </c>
      <c r="AV40" s="3">
        <f t="shared" si="78"/>
        <v>87</v>
      </c>
      <c r="AW40" s="3">
        <f t="shared" si="71"/>
        <v>87</v>
      </c>
      <c r="AX40" s="3">
        <f t="shared" si="79"/>
        <v>87</v>
      </c>
      <c r="AY40" s="3">
        <f t="shared" si="80"/>
        <v>87</v>
      </c>
      <c r="BA40" s="4" t="s">
        <v>163</v>
      </c>
      <c r="BB40" s="12">
        <f t="shared" si="28"/>
        <v>84.25</v>
      </c>
      <c r="BC40" s="3"/>
      <c r="BD40" s="3">
        <v>81</v>
      </c>
      <c r="BE40" s="3">
        <v>85</v>
      </c>
      <c r="BF40" s="3">
        <v>85</v>
      </c>
      <c r="BG40" s="3">
        <v>86</v>
      </c>
      <c r="BH40" s="43" t="s">
        <v>241</v>
      </c>
      <c r="BI40" s="43" t="s">
        <v>241</v>
      </c>
      <c r="BJ40" s="3">
        <v>95</v>
      </c>
      <c r="BK40" s="3">
        <v>94</v>
      </c>
      <c r="BL40" s="3">
        <v>83</v>
      </c>
      <c r="BM40" s="3">
        <v>73</v>
      </c>
      <c r="BN40" s="3">
        <v>68</v>
      </c>
      <c r="BP40" s="4" t="s">
        <v>163</v>
      </c>
      <c r="BQ40" s="9">
        <f t="shared" si="35"/>
        <v>0.9683908045977011</v>
      </c>
      <c r="BR40" s="9"/>
      <c r="BS40" s="9">
        <f>BD40/AO40</f>
        <v>0.93103448275862066</v>
      </c>
      <c r="BT40" s="9">
        <f>BE40/AP40</f>
        <v>0.97701149425287359</v>
      </c>
      <c r="BU40" s="9">
        <f>BF40/AQ40</f>
        <v>0.97701149425287359</v>
      </c>
      <c r="BV40" s="9">
        <f>BG40/AR40</f>
        <v>0.9885057471264368</v>
      </c>
      <c r="BW40" s="28" t="s">
        <v>241</v>
      </c>
      <c r="BX40" s="28" t="s">
        <v>241</v>
      </c>
      <c r="BY40" s="9">
        <f t="shared" si="75"/>
        <v>1.0919540229885059</v>
      </c>
      <c r="BZ40" s="9">
        <f t="shared" si="82"/>
        <v>1.0804597701149425</v>
      </c>
      <c r="CA40" s="9">
        <f t="shared" si="76"/>
        <v>0.95402298850574707</v>
      </c>
      <c r="CB40" s="9">
        <f t="shared" si="83"/>
        <v>0.83908045977011492</v>
      </c>
      <c r="CC40" s="9">
        <f t="shared" si="84"/>
        <v>0.7816091954022989</v>
      </c>
      <c r="CD40" s="7">
        <f t="shared" si="102"/>
        <v>2</v>
      </c>
      <c r="CE40" s="10" t="s">
        <v>223</v>
      </c>
      <c r="CF40" s="7">
        <f t="shared" si="103"/>
        <v>7</v>
      </c>
      <c r="CG40" s="11" t="s">
        <v>223</v>
      </c>
    </row>
    <row r="41" spans="1:85" ht="16" customHeight="1" x14ac:dyDescent="0.2">
      <c r="A41" s="3" t="s">
        <v>47</v>
      </c>
      <c r="B41" s="4" t="s">
        <v>157</v>
      </c>
      <c r="C41" s="3">
        <v>736</v>
      </c>
      <c r="D41" s="3">
        <v>736</v>
      </c>
      <c r="E41" s="3">
        <f t="shared" si="54"/>
        <v>394.72727272727275</v>
      </c>
      <c r="F41" s="3">
        <v>420</v>
      </c>
      <c r="G41" s="3">
        <v>411</v>
      </c>
      <c r="H41" s="3">
        <v>394</v>
      </c>
      <c r="I41" s="3"/>
      <c r="J41" s="3">
        <v>359</v>
      </c>
      <c r="K41" s="3">
        <v>396</v>
      </c>
      <c r="L41" s="3">
        <v>402</v>
      </c>
      <c r="M41" s="3">
        <v>403</v>
      </c>
      <c r="N41" s="3">
        <v>393</v>
      </c>
      <c r="O41" s="3">
        <v>407</v>
      </c>
      <c r="P41" s="3">
        <v>388</v>
      </c>
      <c r="Q41" s="3">
        <v>369</v>
      </c>
      <c r="S41" s="8">
        <f t="shared" si="85"/>
        <v>0.53631422924901184</v>
      </c>
      <c r="T41" s="9">
        <f t="shared" si="86"/>
        <v>0.57065217391304346</v>
      </c>
      <c r="U41" s="9">
        <f t="shared" si="87"/>
        <v>0.55842391304347827</v>
      </c>
      <c r="V41" s="9">
        <f t="shared" si="88"/>
        <v>0.53532608695652173</v>
      </c>
      <c r="W41" s="9" t="str">
        <f t="shared" si="89"/>
        <v/>
      </c>
      <c r="X41" s="9">
        <f t="shared" si="90"/>
        <v>0.48777173913043476</v>
      </c>
      <c r="Y41" s="9">
        <f t="shared" si="91"/>
        <v>0.53804347826086951</v>
      </c>
      <c r="Z41" s="9">
        <f t="shared" si="92"/>
        <v>0.54619565217391308</v>
      </c>
      <c r="AA41" s="9">
        <f t="shared" si="93"/>
        <v>0.54755434782608692</v>
      </c>
      <c r="AB41" s="9">
        <f t="shared" si="94"/>
        <v>0.53396739130434778</v>
      </c>
      <c r="AC41" s="9">
        <f t="shared" si="95"/>
        <v>0.55298913043478259</v>
      </c>
      <c r="AD41" s="9">
        <f t="shared" si="96"/>
        <v>0.52717391304347827</v>
      </c>
      <c r="AE41" s="9">
        <f t="shared" si="97"/>
        <v>0.50135869565217395</v>
      </c>
      <c r="AF41" s="7">
        <f t="shared" si="98"/>
        <v>0</v>
      </c>
      <c r="AG41" s="10" t="s">
        <v>224</v>
      </c>
      <c r="AH41" s="7">
        <f t="shared" si="99"/>
        <v>0</v>
      </c>
      <c r="AI41" s="11" t="str">
        <f t="shared" si="100"/>
        <v>No</v>
      </c>
      <c r="AK41" s="4" t="s">
        <v>164</v>
      </c>
      <c r="AL41" s="12">
        <f t="shared" si="32"/>
        <v>96</v>
      </c>
      <c r="AM41" s="12">
        <f t="shared" si="26"/>
        <v>96</v>
      </c>
      <c r="AN41" s="3">
        <f>SUMIFS($D$3:$D$116,$B$3:$B$116,$AK41,F$3:F$116, "&lt;&gt;")</f>
        <v>96</v>
      </c>
      <c r="AO41" s="3">
        <f>SUMIFS($D$3:$D$116,$B$3:$B$116,$AK41,G$3:G$116, "&lt;&gt;")</f>
        <v>96</v>
      </c>
      <c r="AP41" s="3"/>
      <c r="AQ41" s="3">
        <f>SUMIFS($D$3:$D$116,$B$3:$B$116,$AK41,I$3:I$116, "&lt;&gt;")</f>
        <v>96</v>
      </c>
      <c r="AR41" s="3">
        <f>SUMIFS($D$3:$D$116,$B$3:$B$116,$AK41,J$3:J$116, "&lt;&gt;")</f>
        <v>96</v>
      </c>
      <c r="AS41" s="3">
        <f>SUMIFS($D$3:$D$116,$B$3:$B$116,$AK41,K$3:K$116, "&lt;&gt;")</f>
        <v>96</v>
      </c>
      <c r="AT41" s="3">
        <f>SUMIFS($D$3:$D$116,$B$3:$B$116,$AK41,L$3:L$116, "&lt;&gt;")</f>
        <v>96</v>
      </c>
      <c r="AU41" s="3">
        <f t="shared" si="70"/>
        <v>96</v>
      </c>
      <c r="AV41" s="3">
        <f t="shared" si="78"/>
        <v>96</v>
      </c>
      <c r="AW41" s="3">
        <f t="shared" si="71"/>
        <v>96</v>
      </c>
      <c r="AX41" s="3">
        <f t="shared" si="79"/>
        <v>96</v>
      </c>
      <c r="AY41" s="3">
        <f t="shared" si="80"/>
        <v>96</v>
      </c>
      <c r="BA41" s="4" t="s">
        <v>164</v>
      </c>
      <c r="BB41" s="12">
        <f t="shared" si="28"/>
        <v>67</v>
      </c>
      <c r="BC41" s="3">
        <v>3</v>
      </c>
      <c r="BD41" s="3">
        <v>83</v>
      </c>
      <c r="BE41" s="3"/>
      <c r="BF41" s="3">
        <v>73</v>
      </c>
      <c r="BG41" s="3">
        <v>61</v>
      </c>
      <c r="BH41" s="3">
        <v>119</v>
      </c>
      <c r="BI41" s="3">
        <v>63</v>
      </c>
      <c r="BJ41" s="3">
        <v>70</v>
      </c>
      <c r="BK41" s="3">
        <v>69</v>
      </c>
      <c r="BL41" s="3">
        <v>66</v>
      </c>
      <c r="BM41" s="3">
        <v>61</v>
      </c>
      <c r="BN41" s="3">
        <v>71</v>
      </c>
      <c r="BP41" s="4" t="s">
        <v>164</v>
      </c>
      <c r="BQ41" s="9">
        <f t="shared" si="35"/>
        <v>0.69791666666666663</v>
      </c>
      <c r="BR41" s="9">
        <f t="shared" ref="BR41:BR46" si="104">BC41/AN41</f>
        <v>3.125E-2</v>
      </c>
      <c r="BS41" s="9">
        <f>BD41/AO41</f>
        <v>0.86458333333333337</v>
      </c>
      <c r="BT41" s="9"/>
      <c r="BU41" s="9">
        <f>BF41/AQ41</f>
        <v>0.76041666666666663</v>
      </c>
      <c r="BV41" s="9">
        <f>BG41/AR41</f>
        <v>0.63541666666666663</v>
      </c>
      <c r="BW41" s="9">
        <f>BH41/AS41</f>
        <v>1.2395833333333333</v>
      </c>
      <c r="BX41" s="9">
        <f>BI41/AT41</f>
        <v>0.65625</v>
      </c>
      <c r="BY41" s="9">
        <f t="shared" si="75"/>
        <v>0.72916666666666663</v>
      </c>
      <c r="BZ41" s="9">
        <f t="shared" si="82"/>
        <v>0.71875</v>
      </c>
      <c r="CA41" s="9">
        <f t="shared" si="76"/>
        <v>0.6875</v>
      </c>
      <c r="CB41" s="9">
        <f t="shared" si="83"/>
        <v>0.63541666666666663</v>
      </c>
      <c r="CC41" s="9">
        <f t="shared" si="84"/>
        <v>0.73958333333333337</v>
      </c>
      <c r="CD41" s="7">
        <f t="shared" si="102"/>
        <v>1</v>
      </c>
      <c r="CE41" s="10" t="s">
        <v>223</v>
      </c>
      <c r="CF41" s="7">
        <f t="shared" si="103"/>
        <v>1</v>
      </c>
      <c r="CG41" s="11" t="s">
        <v>223</v>
      </c>
    </row>
    <row r="42" spans="1:85" ht="16" customHeight="1" x14ac:dyDescent="0.2">
      <c r="A42" s="3" t="s">
        <v>48</v>
      </c>
      <c r="B42" s="4" t="s">
        <v>158</v>
      </c>
      <c r="C42" s="3">
        <v>255</v>
      </c>
      <c r="D42" s="3">
        <v>255</v>
      </c>
      <c r="E42" s="3">
        <f t="shared" si="54"/>
        <v>176.18181818181819</v>
      </c>
      <c r="F42" s="3">
        <v>169</v>
      </c>
      <c r="G42" s="3">
        <v>180</v>
      </c>
      <c r="H42" s="3"/>
      <c r="I42" s="3">
        <v>181</v>
      </c>
      <c r="J42" s="3">
        <v>167</v>
      </c>
      <c r="K42" s="3">
        <v>186</v>
      </c>
      <c r="L42" s="3">
        <v>198</v>
      </c>
      <c r="M42" s="3">
        <v>185</v>
      </c>
      <c r="N42" s="3">
        <v>177</v>
      </c>
      <c r="O42" s="3">
        <v>165</v>
      </c>
      <c r="P42" s="3">
        <v>169</v>
      </c>
      <c r="Q42" s="3">
        <v>161</v>
      </c>
      <c r="S42" s="8">
        <f t="shared" si="85"/>
        <v>0.69090909090909103</v>
      </c>
      <c r="T42" s="9">
        <f t="shared" si="86"/>
        <v>0.66274509803921566</v>
      </c>
      <c r="U42" s="9">
        <f t="shared" si="87"/>
        <v>0.70588235294117652</v>
      </c>
      <c r="V42" s="9" t="str">
        <f t="shared" si="88"/>
        <v/>
      </c>
      <c r="W42" s="9">
        <f t="shared" si="89"/>
        <v>0.70980392156862748</v>
      </c>
      <c r="X42" s="9">
        <f t="shared" si="90"/>
        <v>0.65490196078431373</v>
      </c>
      <c r="Y42" s="9">
        <f t="shared" si="91"/>
        <v>0.72941176470588232</v>
      </c>
      <c r="Z42" s="9">
        <f t="shared" si="92"/>
        <v>0.77647058823529413</v>
      </c>
      <c r="AA42" s="9">
        <f t="shared" si="93"/>
        <v>0.72549019607843135</v>
      </c>
      <c r="AB42" s="9">
        <f t="shared" si="94"/>
        <v>0.69411764705882351</v>
      </c>
      <c r="AC42" s="9">
        <f t="shared" si="95"/>
        <v>0.6470588235294118</v>
      </c>
      <c r="AD42" s="9">
        <f t="shared" si="96"/>
        <v>0.66274509803921566</v>
      </c>
      <c r="AE42" s="9">
        <f t="shared" si="97"/>
        <v>0.63137254901960782</v>
      </c>
      <c r="AF42" s="7">
        <f t="shared" si="98"/>
        <v>0</v>
      </c>
      <c r="AG42" s="10" t="s">
        <v>224</v>
      </c>
      <c r="AH42" s="7">
        <f t="shared" si="99"/>
        <v>0</v>
      </c>
      <c r="AI42" s="11" t="str">
        <f t="shared" si="100"/>
        <v>No</v>
      </c>
      <c r="AK42" s="4" t="s">
        <v>165</v>
      </c>
      <c r="AL42" s="12">
        <f t="shared" si="32"/>
        <v>1692</v>
      </c>
      <c r="AM42" s="12">
        <f t="shared" si="26"/>
        <v>1692</v>
      </c>
      <c r="AN42" s="3">
        <f>SUMIFS($D$3:$D$116,$B$3:$B$116,$AK42,F$3:F$116, "&lt;&gt;")</f>
        <v>1692</v>
      </c>
      <c r="AO42" s="3">
        <f>SUMIFS($D$3:$D$116,$B$3:$B$116,$AK42,G$3:G$116, "&lt;&gt;")</f>
        <v>1692</v>
      </c>
      <c r="AP42" s="3">
        <f>SUMIFS($D$3:$D$116,$B$3:$B$116,$AK42,H$3:H$116, "&lt;&gt;")</f>
        <v>1692</v>
      </c>
      <c r="AQ42" s="3">
        <f>SUMIFS($D$3:$D$116,$B$3:$B$116,$AK42,I$3:I$116, "&lt;&gt;")</f>
        <v>1692</v>
      </c>
      <c r="AR42" s="3">
        <f>SUMIFS($D$3:$D$116,$B$3:$B$116,$AK42,J$3:J$116, "&lt;&gt;")</f>
        <v>1692</v>
      </c>
      <c r="AS42" s="3">
        <f>SUMIFS($D$3:$D$116,$B$3:$B$116,$AK42,K$3:K$116, "&lt;&gt;")</f>
        <v>1692</v>
      </c>
      <c r="AT42" s="3">
        <f>SUMIFS($D$3:$D$116,$B$3:$B$116,$AK42,L$3:L$116, "&lt;&gt;")</f>
        <v>1692</v>
      </c>
      <c r="AU42" s="3">
        <f t="shared" si="70"/>
        <v>1692</v>
      </c>
      <c r="AV42" s="3">
        <f t="shared" si="78"/>
        <v>1692</v>
      </c>
      <c r="AW42" s="3">
        <f t="shared" si="71"/>
        <v>1692</v>
      </c>
      <c r="AX42" s="3">
        <f t="shared" si="79"/>
        <v>1692</v>
      </c>
      <c r="AY42" s="3">
        <f t="shared" si="80"/>
        <v>1692</v>
      </c>
      <c r="BA42" s="4" t="s">
        <v>165</v>
      </c>
      <c r="BB42" s="12">
        <f t="shared" si="28"/>
        <v>937.14285714285711</v>
      </c>
      <c r="BC42" s="3">
        <v>910</v>
      </c>
      <c r="BD42" s="3">
        <v>935</v>
      </c>
      <c r="BE42" s="3">
        <v>927</v>
      </c>
      <c r="BF42" s="3">
        <v>868</v>
      </c>
      <c r="BG42" s="3">
        <v>917</v>
      </c>
      <c r="BH42" s="3">
        <v>995</v>
      </c>
      <c r="BI42" s="3">
        <v>1008</v>
      </c>
      <c r="BJ42" s="3">
        <v>1011</v>
      </c>
      <c r="BK42" s="3">
        <v>1081</v>
      </c>
      <c r="BL42" s="3">
        <v>1067</v>
      </c>
      <c r="BM42" s="3">
        <v>1034</v>
      </c>
      <c r="BN42" s="3">
        <v>996</v>
      </c>
      <c r="BP42" s="4" t="s">
        <v>165</v>
      </c>
      <c r="BQ42" s="9">
        <f t="shared" si="35"/>
        <v>0.55386693684566024</v>
      </c>
      <c r="BR42" s="9">
        <f t="shared" si="104"/>
        <v>0.5378250591016549</v>
      </c>
      <c r="BS42" s="9">
        <f>BD42/AO42</f>
        <v>0.55260047281323876</v>
      </c>
      <c r="BT42" s="9">
        <f>BE42/AP42</f>
        <v>0.5478723404255319</v>
      </c>
      <c r="BU42" s="9">
        <f>BF42/AQ42</f>
        <v>0.51300236406619382</v>
      </c>
      <c r="BV42" s="9">
        <f>BG42/AR42</f>
        <v>0.54196217494089838</v>
      </c>
      <c r="BW42" s="9">
        <f>BH42/AS42</f>
        <v>0.58806146572104023</v>
      </c>
      <c r="BX42" s="9">
        <f>BI42/AT42</f>
        <v>0.5957446808510638</v>
      </c>
      <c r="BY42" s="9">
        <f t="shared" si="75"/>
        <v>0.59751773049645385</v>
      </c>
      <c r="BZ42" s="9">
        <f t="shared" si="82"/>
        <v>0.63888888888888884</v>
      </c>
      <c r="CA42" s="9">
        <f t="shared" si="76"/>
        <v>0.63061465721040189</v>
      </c>
      <c r="CB42" s="9">
        <f t="shared" si="83"/>
        <v>0.61111111111111116</v>
      </c>
      <c r="CC42" s="9">
        <f t="shared" si="84"/>
        <v>0.58865248226950351</v>
      </c>
      <c r="CD42" s="7">
        <f t="shared" si="102"/>
        <v>0</v>
      </c>
      <c r="CE42" s="10" t="s">
        <v>224</v>
      </c>
      <c r="CF42" s="7">
        <f t="shared" si="103"/>
        <v>0</v>
      </c>
      <c r="CG42" s="11" t="s">
        <v>224</v>
      </c>
    </row>
    <row r="43" spans="1:85" ht="16" customHeight="1" x14ac:dyDescent="0.2">
      <c r="A43" s="3" t="s">
        <v>49</v>
      </c>
      <c r="B43" s="4" t="s">
        <v>158</v>
      </c>
      <c r="C43" s="3">
        <v>83</v>
      </c>
      <c r="D43" s="3">
        <v>83</v>
      </c>
      <c r="E43" s="3">
        <f t="shared" si="54"/>
        <v>0</v>
      </c>
      <c r="F43" s="3">
        <v>0</v>
      </c>
      <c r="G43" s="3">
        <v>0</v>
      </c>
      <c r="H43" s="3">
        <v>0</v>
      </c>
      <c r="I43" s="3">
        <v>0</v>
      </c>
      <c r="J43" s="3">
        <v>0</v>
      </c>
      <c r="K43" s="3">
        <v>0</v>
      </c>
      <c r="L43" s="3">
        <v>0</v>
      </c>
      <c r="M43" s="3">
        <v>0</v>
      </c>
      <c r="N43" s="3">
        <v>0</v>
      </c>
      <c r="O43" s="3">
        <v>0</v>
      </c>
      <c r="P43" s="3">
        <v>0</v>
      </c>
      <c r="Q43" s="3">
        <v>0</v>
      </c>
      <c r="S43" s="8">
        <f t="shared" si="85"/>
        <v>0</v>
      </c>
      <c r="T43" s="9">
        <f t="shared" si="86"/>
        <v>0</v>
      </c>
      <c r="U43" s="9">
        <f t="shared" si="87"/>
        <v>0</v>
      </c>
      <c r="V43" s="9">
        <f t="shared" si="88"/>
        <v>0</v>
      </c>
      <c r="W43" s="9">
        <f t="shared" si="89"/>
        <v>0</v>
      </c>
      <c r="X43" s="9">
        <f t="shared" si="90"/>
        <v>0</v>
      </c>
      <c r="Y43" s="9">
        <f t="shared" si="91"/>
        <v>0</v>
      </c>
      <c r="Z43" s="9">
        <f t="shared" si="92"/>
        <v>0</v>
      </c>
      <c r="AA43" s="9">
        <f t="shared" si="93"/>
        <v>0</v>
      </c>
      <c r="AB43" s="9">
        <f t="shared" si="94"/>
        <v>0</v>
      </c>
      <c r="AC43" s="9">
        <f t="shared" si="95"/>
        <v>0</v>
      </c>
      <c r="AD43" s="9">
        <f t="shared" si="96"/>
        <v>0</v>
      </c>
      <c r="AE43" s="9">
        <f t="shared" si="97"/>
        <v>0</v>
      </c>
      <c r="AF43" s="7">
        <f t="shared" si="98"/>
        <v>0</v>
      </c>
      <c r="AG43" s="10" t="s">
        <v>224</v>
      </c>
      <c r="AH43" s="7">
        <f t="shared" si="99"/>
        <v>0</v>
      </c>
      <c r="AI43" s="11" t="str">
        <f t="shared" si="100"/>
        <v>No</v>
      </c>
      <c r="AK43" s="4" t="s">
        <v>166</v>
      </c>
      <c r="AL43" s="12">
        <f t="shared" si="32"/>
        <v>85</v>
      </c>
      <c r="AM43" s="12">
        <f t="shared" si="26"/>
        <v>85</v>
      </c>
      <c r="AN43" s="3">
        <f>SUMIFS($D$3:$D$116,$B$3:$B$116,$AK43,F$3:F$116, "&lt;&gt;")</f>
        <v>85</v>
      </c>
      <c r="AO43" s="3"/>
      <c r="AP43" s="3"/>
      <c r="AQ43" s="3"/>
      <c r="AR43" s="3"/>
      <c r="AS43" s="3"/>
      <c r="AT43" s="3"/>
      <c r="AU43" s="3"/>
      <c r="AV43" s="3">
        <f t="shared" si="78"/>
        <v>85</v>
      </c>
      <c r="AW43" s="3">
        <f t="shared" si="71"/>
        <v>85</v>
      </c>
      <c r="AX43" s="3">
        <f t="shared" si="79"/>
        <v>85</v>
      </c>
      <c r="AY43" s="3">
        <f t="shared" si="80"/>
        <v>85</v>
      </c>
      <c r="BA43" s="4" t="s">
        <v>166</v>
      </c>
      <c r="BB43" s="12">
        <f t="shared" si="28"/>
        <v>89</v>
      </c>
      <c r="BC43" s="3">
        <v>89</v>
      </c>
      <c r="BD43" s="3"/>
      <c r="BE43" s="3"/>
      <c r="BF43" s="3"/>
      <c r="BG43" s="3"/>
      <c r="BH43" s="43" t="s">
        <v>241</v>
      </c>
      <c r="BI43" s="43" t="s">
        <v>241</v>
      </c>
      <c r="BJ43" s="3"/>
      <c r="BK43" s="3">
        <v>84</v>
      </c>
      <c r="BL43" s="3">
        <v>68</v>
      </c>
      <c r="BM43" s="3">
        <v>63</v>
      </c>
      <c r="BN43" s="3">
        <v>68</v>
      </c>
      <c r="BP43" s="4" t="s">
        <v>166</v>
      </c>
      <c r="BQ43" s="9">
        <f t="shared" si="35"/>
        <v>1.0470588235294118</v>
      </c>
      <c r="BR43" s="9">
        <f t="shared" si="104"/>
        <v>1.0470588235294118</v>
      </c>
      <c r="BS43" s="9"/>
      <c r="BT43" s="9"/>
      <c r="BU43" s="9"/>
      <c r="BV43" s="9"/>
      <c r="BW43" s="28" t="s">
        <v>241</v>
      </c>
      <c r="BX43" s="28" t="s">
        <v>241</v>
      </c>
      <c r="BY43" s="9"/>
      <c r="BZ43" s="9">
        <f t="shared" si="82"/>
        <v>0.9882352941176471</v>
      </c>
      <c r="CA43" s="9">
        <f t="shared" si="76"/>
        <v>0.8</v>
      </c>
      <c r="CB43" s="9">
        <f t="shared" si="83"/>
        <v>0.74117647058823533</v>
      </c>
      <c r="CC43" s="9">
        <f t="shared" si="84"/>
        <v>0.8</v>
      </c>
      <c r="CD43" s="7">
        <f t="shared" si="102"/>
        <v>1</v>
      </c>
      <c r="CE43" s="10" t="s">
        <v>223</v>
      </c>
      <c r="CF43" s="7">
        <f t="shared" si="103"/>
        <v>2</v>
      </c>
      <c r="CG43" s="11" t="s">
        <v>223</v>
      </c>
    </row>
    <row r="44" spans="1:85" ht="16" customHeight="1" x14ac:dyDescent="0.2">
      <c r="A44" s="3" t="s">
        <v>50</v>
      </c>
      <c r="B44" s="4" t="s">
        <v>131</v>
      </c>
      <c r="C44" s="3">
        <v>8</v>
      </c>
      <c r="D44" s="3"/>
      <c r="E44" s="3"/>
      <c r="F44" s="3"/>
      <c r="G44" s="3"/>
      <c r="H44" s="3"/>
      <c r="I44" s="3"/>
      <c r="J44" s="3"/>
      <c r="K44" s="3"/>
      <c r="L44" s="3"/>
      <c r="M44" s="3"/>
      <c r="N44" s="3"/>
      <c r="O44" s="3"/>
      <c r="P44" s="3"/>
      <c r="Q44" s="3"/>
      <c r="S44" s="8" t="e">
        <f t="shared" si="85"/>
        <v>#DIV/0!</v>
      </c>
      <c r="T44" s="9" t="str">
        <f t="shared" si="86"/>
        <v/>
      </c>
      <c r="U44" s="9" t="str">
        <f t="shared" si="87"/>
        <v/>
      </c>
      <c r="V44" s="9" t="str">
        <f t="shared" si="88"/>
        <v/>
      </c>
      <c r="W44" s="9" t="str">
        <f t="shared" si="89"/>
        <v/>
      </c>
      <c r="X44" s="9" t="str">
        <f t="shared" si="90"/>
        <v/>
      </c>
      <c r="Y44" s="9" t="str">
        <f t="shared" si="91"/>
        <v/>
      </c>
      <c r="Z44" s="9" t="str">
        <f t="shared" si="92"/>
        <v/>
      </c>
      <c r="AA44" s="9" t="str">
        <f t="shared" si="93"/>
        <v/>
      </c>
      <c r="AB44" s="9" t="str">
        <f t="shared" si="94"/>
        <v/>
      </c>
      <c r="AC44" s="9" t="str">
        <f t="shared" si="95"/>
        <v/>
      </c>
      <c r="AD44" s="9" t="str">
        <f t="shared" si="96"/>
        <v/>
      </c>
      <c r="AE44" s="9" t="str">
        <f t="shared" si="97"/>
        <v/>
      </c>
      <c r="AF44" s="7">
        <f t="shared" si="98"/>
        <v>0</v>
      </c>
      <c r="AG44" s="10" t="s">
        <v>224</v>
      </c>
      <c r="AH44" s="7">
        <f t="shared" si="99"/>
        <v>0</v>
      </c>
      <c r="AI44" s="11" t="str">
        <f t="shared" si="100"/>
        <v>No</v>
      </c>
      <c r="AK44" s="4" t="s">
        <v>167</v>
      </c>
      <c r="AL44" s="12">
        <f t="shared" si="32"/>
        <v>324</v>
      </c>
      <c r="AM44" s="12">
        <f t="shared" si="26"/>
        <v>324</v>
      </c>
      <c r="AN44" s="3">
        <f>SUMIFS($D$3:$D$116,$B$3:$B$116,$AK44,F$3:F$116, "&lt;&gt;")</f>
        <v>324</v>
      </c>
      <c r="AO44" s="3">
        <f>SUMIFS($D$3:$D$116,$B$3:$B$116,$AK44,G$3:G$116, "&lt;&gt;")</f>
        <v>324</v>
      </c>
      <c r="AP44" s="3">
        <f>SUMIFS($D$3:$D$116,$B$3:$B$116,$AK44,H$3:H$116, "&lt;&gt;")</f>
        <v>324</v>
      </c>
      <c r="AQ44" s="3">
        <f>SUMIFS($D$3:$D$116,$B$3:$B$116,$AK44,I$3:I$116, "&lt;&gt;")</f>
        <v>324</v>
      </c>
      <c r="AR44" s="3">
        <f>SUMIFS($D$3:$D$116,$B$3:$B$116,$AK44,J$3:J$116, "&lt;&gt;")</f>
        <v>324</v>
      </c>
      <c r="AS44" s="3"/>
      <c r="AT44" s="3">
        <f t="shared" ref="AT44:AU48" si="105">SUMIFS($D$3:$D$116,$B$3:$B$116,$AK44,L$3:L$116, "&lt;&gt;")</f>
        <v>324</v>
      </c>
      <c r="AU44" s="3">
        <f t="shared" si="105"/>
        <v>324</v>
      </c>
      <c r="AV44" s="3">
        <f t="shared" si="78"/>
        <v>324</v>
      </c>
      <c r="AW44" s="3">
        <f t="shared" si="71"/>
        <v>324</v>
      </c>
      <c r="AX44" s="3">
        <f t="shared" si="79"/>
        <v>324</v>
      </c>
      <c r="AY44" s="3">
        <f t="shared" si="80"/>
        <v>324</v>
      </c>
      <c r="BA44" s="4" t="s">
        <v>167</v>
      </c>
      <c r="BB44" s="12">
        <f t="shared" si="28"/>
        <v>255.5</v>
      </c>
      <c r="BC44" s="3">
        <v>257</v>
      </c>
      <c r="BD44" s="3">
        <v>277</v>
      </c>
      <c r="BE44" s="3">
        <v>259</v>
      </c>
      <c r="BF44" s="3">
        <v>251</v>
      </c>
      <c r="BG44" s="3">
        <v>229</v>
      </c>
      <c r="BH44" s="43" t="s">
        <v>241</v>
      </c>
      <c r="BI44" s="3">
        <v>260</v>
      </c>
      <c r="BJ44" s="3">
        <v>268</v>
      </c>
      <c r="BK44" s="3">
        <v>269</v>
      </c>
      <c r="BL44" s="3">
        <v>279</v>
      </c>
      <c r="BM44" s="3">
        <v>266</v>
      </c>
      <c r="BN44" s="3">
        <v>237</v>
      </c>
      <c r="BP44" s="4" t="s">
        <v>167</v>
      </c>
      <c r="BQ44" s="9">
        <f t="shared" si="35"/>
        <v>0.7885802469135802</v>
      </c>
      <c r="BR44" s="9">
        <f t="shared" si="104"/>
        <v>0.79320987654320985</v>
      </c>
      <c r="BS44" s="9">
        <f>BD44/AO44</f>
        <v>0.85493827160493829</v>
      </c>
      <c r="BT44" s="9">
        <f>BE44/AP44</f>
        <v>0.79938271604938271</v>
      </c>
      <c r="BU44" s="9">
        <f>BF44/AQ44</f>
        <v>0.77469135802469136</v>
      </c>
      <c r="BV44" s="9">
        <f>BG44/AR44</f>
        <v>0.70679012345679015</v>
      </c>
      <c r="BW44" s="28" t="s">
        <v>241</v>
      </c>
      <c r="BX44" s="9">
        <f t="shared" ref="BX44:BY48" si="106">BI44/AT44</f>
        <v>0.80246913580246915</v>
      </c>
      <c r="BY44" s="9">
        <f t="shared" si="106"/>
        <v>0.8271604938271605</v>
      </c>
      <c r="BZ44" s="9">
        <f t="shared" si="82"/>
        <v>0.83024691358024694</v>
      </c>
      <c r="CA44" s="9">
        <f t="shared" si="76"/>
        <v>0.86111111111111116</v>
      </c>
      <c r="CB44" s="9">
        <f t="shared" si="83"/>
        <v>0.82098765432098764</v>
      </c>
      <c r="CC44" s="9">
        <f t="shared" si="84"/>
        <v>0.73148148148148151</v>
      </c>
      <c r="CD44" s="7">
        <f t="shared" si="102"/>
        <v>0</v>
      </c>
      <c r="CE44" s="10" t="s">
        <v>224</v>
      </c>
      <c r="CF44" s="7">
        <f t="shared" si="103"/>
        <v>0</v>
      </c>
      <c r="CG44" s="11" t="s">
        <v>224</v>
      </c>
    </row>
    <row r="45" spans="1:85" ht="16" customHeight="1" x14ac:dyDescent="0.2">
      <c r="A45" s="3" t="s">
        <v>51</v>
      </c>
      <c r="B45" s="4" t="s">
        <v>159</v>
      </c>
      <c r="C45" s="3">
        <v>1016</v>
      </c>
      <c r="D45" s="3">
        <v>1016</v>
      </c>
      <c r="E45" s="3">
        <f t="shared" ref="E45:E61" si="107">AVERAGEIF(F45:Q45,"&lt;&gt;",F45:Q45)</f>
        <v>859.75</v>
      </c>
      <c r="F45" s="3">
        <v>853</v>
      </c>
      <c r="G45" s="3">
        <v>901</v>
      </c>
      <c r="H45" s="3">
        <v>850</v>
      </c>
      <c r="I45" s="3">
        <v>801</v>
      </c>
      <c r="J45" s="3">
        <v>859</v>
      </c>
      <c r="K45" s="3">
        <v>855</v>
      </c>
      <c r="L45" s="3">
        <v>838</v>
      </c>
      <c r="M45" s="3">
        <v>883</v>
      </c>
      <c r="N45" s="3">
        <v>878</v>
      </c>
      <c r="O45" s="3">
        <v>873</v>
      </c>
      <c r="P45" s="3">
        <v>876</v>
      </c>
      <c r="Q45" s="3">
        <v>850</v>
      </c>
      <c r="S45" s="8">
        <f t="shared" si="85"/>
        <v>0.84621062992125973</v>
      </c>
      <c r="T45" s="9">
        <f t="shared" si="86"/>
        <v>0.83956692913385822</v>
      </c>
      <c r="U45" s="9">
        <f t="shared" si="87"/>
        <v>0.88681102362204722</v>
      </c>
      <c r="V45" s="9">
        <f t="shared" si="88"/>
        <v>0.83661417322834641</v>
      </c>
      <c r="W45" s="9">
        <f t="shared" si="89"/>
        <v>0.78838582677165359</v>
      </c>
      <c r="X45" s="9">
        <f t="shared" si="90"/>
        <v>0.84547244094488194</v>
      </c>
      <c r="Y45" s="9">
        <f t="shared" si="91"/>
        <v>0.84153543307086609</v>
      </c>
      <c r="Z45" s="9">
        <f t="shared" si="92"/>
        <v>0.82480314960629919</v>
      </c>
      <c r="AA45" s="9">
        <f t="shared" si="93"/>
        <v>0.86909448818897639</v>
      </c>
      <c r="AB45" s="9">
        <f t="shared" si="94"/>
        <v>0.86417322834645671</v>
      </c>
      <c r="AC45" s="9">
        <f t="shared" si="95"/>
        <v>0.85925196850393704</v>
      </c>
      <c r="AD45" s="9">
        <f t="shared" si="96"/>
        <v>0.86220472440944884</v>
      </c>
      <c r="AE45" s="9">
        <f t="shared" si="97"/>
        <v>0.83661417322834641</v>
      </c>
      <c r="AF45" s="7">
        <f t="shared" si="98"/>
        <v>0</v>
      </c>
      <c r="AG45" s="10" t="s">
        <v>224</v>
      </c>
      <c r="AH45" s="7">
        <f t="shared" si="99"/>
        <v>0</v>
      </c>
      <c r="AI45" s="11" t="str">
        <f t="shared" si="100"/>
        <v>No</v>
      </c>
      <c r="AK45" s="4" t="s">
        <v>168</v>
      </c>
      <c r="AL45" s="12">
        <f t="shared" si="32"/>
        <v>150</v>
      </c>
      <c r="AM45" s="12">
        <f t="shared" si="26"/>
        <v>136.66666666666666</v>
      </c>
      <c r="AN45" s="3">
        <f>SUMIFS($D$3:$D$116,$B$3:$B$116,$AK45,F$3:F$116, "&lt;&gt;")</f>
        <v>150</v>
      </c>
      <c r="AO45" s="3">
        <f>SUMIFS($D$3:$D$116,$B$3:$B$116,$AK45,G$3:G$116, "&lt;&gt;")</f>
        <v>150</v>
      </c>
      <c r="AP45" s="3"/>
      <c r="AQ45" s="3">
        <f>SUMIFS($D$3:$D$116,$B$3:$B$116,$AK45,I$3:I$116, "&lt;&gt;")</f>
        <v>110</v>
      </c>
      <c r="AR45" s="3">
        <f>SUMIFS($D$3:$D$116,$B$3:$B$116,$AK45,J$3:J$116, "&lt;&gt;")</f>
        <v>110</v>
      </c>
      <c r="AS45" s="3">
        <f>SUMIFS($D$3:$D$116,$B$3:$B$116,$AK45,K$3:K$116, "&lt;&gt;")</f>
        <v>150</v>
      </c>
      <c r="AT45" s="3">
        <f t="shared" si="105"/>
        <v>150</v>
      </c>
      <c r="AU45" s="3">
        <f t="shared" si="105"/>
        <v>150</v>
      </c>
      <c r="AV45" s="3">
        <f t="shared" si="78"/>
        <v>150</v>
      </c>
      <c r="AW45" s="3">
        <f t="shared" si="71"/>
        <v>150</v>
      </c>
      <c r="AX45" s="3">
        <f t="shared" si="79"/>
        <v>150</v>
      </c>
      <c r="AY45" s="3">
        <f t="shared" si="80"/>
        <v>150</v>
      </c>
      <c r="BA45" s="4" t="s">
        <v>168</v>
      </c>
      <c r="BB45" s="12">
        <f t="shared" si="28"/>
        <v>131.33333333333334</v>
      </c>
      <c r="BC45" s="3">
        <v>129</v>
      </c>
      <c r="BD45" s="3">
        <v>131</v>
      </c>
      <c r="BE45" s="3"/>
      <c r="BF45" s="3">
        <v>119</v>
      </c>
      <c r="BG45" s="3">
        <v>127</v>
      </c>
      <c r="BH45" s="3">
        <v>134</v>
      </c>
      <c r="BI45" s="3">
        <v>148</v>
      </c>
      <c r="BJ45" s="3">
        <v>143</v>
      </c>
      <c r="BK45" s="3">
        <v>136</v>
      </c>
      <c r="BL45" s="3">
        <v>130</v>
      </c>
      <c r="BM45" s="3">
        <v>138</v>
      </c>
      <c r="BN45" s="3">
        <v>142</v>
      </c>
      <c r="BP45" s="4" t="s">
        <v>168</v>
      </c>
      <c r="BQ45" s="9">
        <f t="shared" si="35"/>
        <v>0.96097560975609775</v>
      </c>
      <c r="BR45" s="9">
        <f t="shared" si="104"/>
        <v>0.86</v>
      </c>
      <c r="BS45" s="9">
        <f>BD45/AO45</f>
        <v>0.87333333333333329</v>
      </c>
      <c r="BT45" s="9"/>
      <c r="BU45" s="9">
        <f>BF45/AQ45</f>
        <v>1.0818181818181818</v>
      </c>
      <c r="BV45" s="9">
        <f>BG45/AR45</f>
        <v>1.1545454545454545</v>
      </c>
      <c r="BW45" s="9">
        <f>BH45/AS45</f>
        <v>0.89333333333333331</v>
      </c>
      <c r="BX45" s="9">
        <f t="shared" si="106"/>
        <v>0.98666666666666669</v>
      </c>
      <c r="BY45" s="9">
        <f t="shared" si="106"/>
        <v>0.95333333333333337</v>
      </c>
      <c r="BZ45" s="9">
        <f t="shared" si="82"/>
        <v>0.90666666666666662</v>
      </c>
      <c r="CA45" s="9">
        <f t="shared" si="76"/>
        <v>0.8666666666666667</v>
      </c>
      <c r="CB45" s="9">
        <f t="shared" si="83"/>
        <v>0.92</v>
      </c>
      <c r="CC45" s="9">
        <f t="shared" si="84"/>
        <v>0.94666666666666666</v>
      </c>
      <c r="CD45" s="7">
        <f t="shared" si="102"/>
        <v>2</v>
      </c>
      <c r="CE45" s="10" t="s">
        <v>224</v>
      </c>
      <c r="CF45" s="7">
        <f t="shared" si="103"/>
        <v>7</v>
      </c>
      <c r="CG45" s="11" t="s">
        <v>223</v>
      </c>
    </row>
    <row r="46" spans="1:85" ht="16" customHeight="1" x14ac:dyDescent="0.2">
      <c r="A46" s="3" t="s">
        <v>52</v>
      </c>
      <c r="B46" s="4" t="s">
        <v>160</v>
      </c>
      <c r="C46" s="3">
        <v>173</v>
      </c>
      <c r="D46" s="3">
        <v>173</v>
      </c>
      <c r="E46" s="3">
        <f t="shared" si="107"/>
        <v>188.45454545454547</v>
      </c>
      <c r="F46" s="3">
        <v>185</v>
      </c>
      <c r="G46" s="3">
        <v>183</v>
      </c>
      <c r="H46" s="3">
        <v>178</v>
      </c>
      <c r="I46" s="3"/>
      <c r="J46" s="3">
        <v>176</v>
      </c>
      <c r="K46" s="3">
        <v>189</v>
      </c>
      <c r="L46" s="3">
        <v>193</v>
      </c>
      <c r="M46" s="3">
        <v>196</v>
      </c>
      <c r="N46" s="3">
        <v>200</v>
      </c>
      <c r="O46" s="3">
        <v>203</v>
      </c>
      <c r="P46" s="3">
        <v>190</v>
      </c>
      <c r="Q46" s="3">
        <v>180</v>
      </c>
      <c r="S46" s="8">
        <f t="shared" si="85"/>
        <v>1.0893326326852337</v>
      </c>
      <c r="T46" s="9">
        <f t="shared" si="86"/>
        <v>1.0693641618497109</v>
      </c>
      <c r="U46" s="9">
        <f t="shared" si="87"/>
        <v>1.0578034682080926</v>
      </c>
      <c r="V46" s="9">
        <f t="shared" si="88"/>
        <v>1.0289017341040463</v>
      </c>
      <c r="W46" s="9" t="str">
        <f t="shared" si="89"/>
        <v/>
      </c>
      <c r="X46" s="9">
        <f t="shared" si="90"/>
        <v>1.0173410404624277</v>
      </c>
      <c r="Y46" s="9">
        <f t="shared" si="91"/>
        <v>1.0924855491329479</v>
      </c>
      <c r="Z46" s="9">
        <f t="shared" si="92"/>
        <v>1.1156069364161849</v>
      </c>
      <c r="AA46" s="9">
        <f t="shared" si="93"/>
        <v>1.1329479768786128</v>
      </c>
      <c r="AB46" s="9">
        <f t="shared" si="94"/>
        <v>1.1560693641618498</v>
      </c>
      <c r="AC46" s="9">
        <f t="shared" si="95"/>
        <v>1.1734104046242775</v>
      </c>
      <c r="AD46" s="9">
        <f t="shared" si="96"/>
        <v>1.0982658959537572</v>
      </c>
      <c r="AE46" s="9">
        <f t="shared" si="97"/>
        <v>1.0404624277456647</v>
      </c>
      <c r="AF46" s="7">
        <f t="shared" si="98"/>
        <v>11</v>
      </c>
      <c r="AG46" s="10" t="s">
        <v>223</v>
      </c>
      <c r="AH46" s="7">
        <f t="shared" si="99"/>
        <v>11</v>
      </c>
      <c r="AI46" s="11" t="str">
        <f t="shared" si="100"/>
        <v>Yes</v>
      </c>
      <c r="AK46" s="4" t="s">
        <v>169</v>
      </c>
      <c r="AL46" s="12">
        <f t="shared" si="32"/>
        <v>222</v>
      </c>
      <c r="AM46" s="12">
        <f t="shared" si="26"/>
        <v>222</v>
      </c>
      <c r="AN46" s="3">
        <f>SUMIFS($D$3:$D$116,$B$3:$B$116,$AK46,F$3:F$116, "&lt;&gt;")</f>
        <v>222</v>
      </c>
      <c r="AO46" s="3">
        <f>SUMIFS($D$3:$D$116,$B$3:$B$116,$AK46,G$3:G$116, "&lt;&gt;")</f>
        <v>222</v>
      </c>
      <c r="AP46" s="3">
        <f t="shared" ref="AP46:AQ48" si="108">SUMIFS($D$3:$D$116,$B$3:$B$116,$AK46,H$3:H$116, "&lt;&gt;")</f>
        <v>222</v>
      </c>
      <c r="AQ46" s="3">
        <f t="shared" si="108"/>
        <v>222</v>
      </c>
      <c r="AR46" s="3"/>
      <c r="AS46" s="3">
        <f>SUMIFS($D$3:$D$116,$B$3:$B$116,$AK46,K$3:K$116, "&lt;&gt;")</f>
        <v>222</v>
      </c>
      <c r="AT46" s="3">
        <f t="shared" si="105"/>
        <v>222</v>
      </c>
      <c r="AU46" s="3">
        <f t="shared" si="105"/>
        <v>222</v>
      </c>
      <c r="AV46" s="3">
        <f t="shared" si="78"/>
        <v>222</v>
      </c>
      <c r="AW46" s="3">
        <f t="shared" si="71"/>
        <v>222</v>
      </c>
      <c r="AX46" s="3"/>
      <c r="AY46" s="3"/>
      <c r="BA46" s="4" t="s">
        <v>169</v>
      </c>
      <c r="BB46" s="12">
        <f t="shared" si="28"/>
        <v>181.5</v>
      </c>
      <c r="BC46" s="3">
        <v>179</v>
      </c>
      <c r="BD46" s="3">
        <v>184</v>
      </c>
      <c r="BE46" s="3">
        <v>182</v>
      </c>
      <c r="BF46" s="3">
        <v>173</v>
      </c>
      <c r="BG46" s="3"/>
      <c r="BH46" s="3">
        <v>194</v>
      </c>
      <c r="BI46" s="3">
        <v>177</v>
      </c>
      <c r="BJ46" s="3">
        <v>192</v>
      </c>
      <c r="BK46" s="3">
        <v>218</v>
      </c>
      <c r="BL46" s="3">
        <v>205</v>
      </c>
      <c r="BM46" s="3"/>
      <c r="BN46" s="3"/>
      <c r="BP46" s="4" t="s">
        <v>169</v>
      </c>
      <c r="BQ46" s="9">
        <f t="shared" si="35"/>
        <v>0.81756756756756754</v>
      </c>
      <c r="BR46" s="9">
        <f t="shared" si="104"/>
        <v>0.80630630630630629</v>
      </c>
      <c r="BS46" s="9">
        <f>BD46/AO46</f>
        <v>0.8288288288288288</v>
      </c>
      <c r="BT46" s="9">
        <f t="shared" ref="BT46:BU48" si="109">BE46/AP46</f>
        <v>0.81981981981981977</v>
      </c>
      <c r="BU46" s="9">
        <f t="shared" si="109"/>
        <v>0.77927927927927931</v>
      </c>
      <c r="BV46" s="9"/>
      <c r="BW46" s="9">
        <f>BH46/AS46</f>
        <v>0.87387387387387383</v>
      </c>
      <c r="BX46" s="9">
        <f t="shared" si="106"/>
        <v>0.79729729729729726</v>
      </c>
      <c r="BY46" s="9">
        <f t="shared" si="106"/>
        <v>0.86486486486486491</v>
      </c>
      <c r="BZ46" s="9">
        <f t="shared" si="82"/>
        <v>0.98198198198198194</v>
      </c>
      <c r="CA46" s="9">
        <f t="shared" si="76"/>
        <v>0.92342342342342343</v>
      </c>
      <c r="CB46" s="9"/>
      <c r="CC46" s="9"/>
      <c r="CD46" s="7">
        <f t="shared" si="102"/>
        <v>0</v>
      </c>
      <c r="CE46" s="10" t="s">
        <v>224</v>
      </c>
      <c r="CF46" s="7">
        <f t="shared" si="103"/>
        <v>2</v>
      </c>
      <c r="CG46" s="11" t="s">
        <v>223</v>
      </c>
    </row>
    <row r="47" spans="1:85" ht="16" customHeight="1" x14ac:dyDescent="0.2">
      <c r="A47" s="3" t="s">
        <v>53</v>
      </c>
      <c r="B47" s="4" t="s">
        <v>161</v>
      </c>
      <c r="C47" s="3">
        <v>408</v>
      </c>
      <c r="D47" s="3">
        <v>408</v>
      </c>
      <c r="E47" s="3">
        <f t="shared" si="107"/>
        <v>439.83333333333331</v>
      </c>
      <c r="F47" s="3">
        <v>463</v>
      </c>
      <c r="G47" s="3">
        <v>452</v>
      </c>
      <c r="H47" s="3">
        <v>443</v>
      </c>
      <c r="I47" s="3">
        <v>452</v>
      </c>
      <c r="J47" s="3">
        <v>449</v>
      </c>
      <c r="K47" s="3">
        <v>466</v>
      </c>
      <c r="L47" s="3">
        <v>458</v>
      </c>
      <c r="M47" s="3">
        <v>442</v>
      </c>
      <c r="N47" s="3">
        <v>421</v>
      </c>
      <c r="O47" s="3">
        <v>421</v>
      </c>
      <c r="P47" s="3">
        <v>418</v>
      </c>
      <c r="Q47" s="3">
        <v>393</v>
      </c>
      <c r="S47" s="8">
        <f t="shared" si="85"/>
        <v>1.0780228758169934</v>
      </c>
      <c r="T47" s="9">
        <f t="shared" si="86"/>
        <v>1.1348039215686274</v>
      </c>
      <c r="U47" s="9">
        <f t="shared" si="87"/>
        <v>1.107843137254902</v>
      </c>
      <c r="V47" s="9">
        <f t="shared" si="88"/>
        <v>1.0857843137254901</v>
      </c>
      <c r="W47" s="9">
        <f t="shared" si="89"/>
        <v>1.107843137254902</v>
      </c>
      <c r="X47" s="9">
        <f t="shared" si="90"/>
        <v>1.1004901960784315</v>
      </c>
      <c r="Y47" s="9">
        <f t="shared" si="91"/>
        <v>1.142156862745098</v>
      </c>
      <c r="Z47" s="9">
        <f t="shared" si="92"/>
        <v>1.1225490196078431</v>
      </c>
      <c r="AA47" s="9">
        <f t="shared" si="93"/>
        <v>1.0833333333333333</v>
      </c>
      <c r="AB47" s="9">
        <f t="shared" si="94"/>
        <v>1.0318627450980393</v>
      </c>
      <c r="AC47" s="9">
        <f t="shared" si="95"/>
        <v>1.0318627450980393</v>
      </c>
      <c r="AD47" s="9">
        <f t="shared" si="96"/>
        <v>1.0245098039215685</v>
      </c>
      <c r="AE47" s="9">
        <f t="shared" si="97"/>
        <v>0.96323529411764708</v>
      </c>
      <c r="AF47" s="7">
        <f t="shared" si="98"/>
        <v>11</v>
      </c>
      <c r="AG47" s="10" t="s">
        <v>223</v>
      </c>
      <c r="AH47" s="7">
        <f t="shared" si="99"/>
        <v>12</v>
      </c>
      <c r="AI47" s="11" t="str">
        <f t="shared" si="100"/>
        <v>Yes</v>
      </c>
      <c r="AK47" s="4" t="s">
        <v>170</v>
      </c>
      <c r="AL47" s="12">
        <f t="shared" si="32"/>
        <v>92</v>
      </c>
      <c r="AM47" s="12">
        <f t="shared" si="26"/>
        <v>92</v>
      </c>
      <c r="AN47" s="3"/>
      <c r="AO47" s="3">
        <f>SUMIFS($D$3:$D$116,$B$3:$B$116,$AK47,G$3:G$116, "&lt;&gt;")</f>
        <v>92</v>
      </c>
      <c r="AP47" s="3">
        <f t="shared" si="108"/>
        <v>92</v>
      </c>
      <c r="AQ47" s="3">
        <f t="shared" si="108"/>
        <v>92</v>
      </c>
      <c r="AR47" s="3">
        <f>SUMIFS($D$3:$D$116,$B$3:$B$116,$AK47,J$3:J$116, "&lt;&gt;")</f>
        <v>92</v>
      </c>
      <c r="AS47" s="3">
        <f>SUMIFS($D$3:$D$116,$B$3:$B$116,$AK47,K$3:K$116, "&lt;&gt;")</f>
        <v>92</v>
      </c>
      <c r="AT47" s="3">
        <f t="shared" si="105"/>
        <v>92</v>
      </c>
      <c r="AU47" s="3">
        <f t="shared" si="105"/>
        <v>92</v>
      </c>
      <c r="AV47" s="3">
        <f t="shared" si="78"/>
        <v>92</v>
      </c>
      <c r="AW47" s="3">
        <f t="shared" si="71"/>
        <v>92</v>
      </c>
      <c r="AX47" s="3">
        <f>SUMIFS($D$3:$D$116,$B$3:$B$116,$AK47,P$3:P$116, "&lt;&gt;")</f>
        <v>92</v>
      </c>
      <c r="AY47" s="3">
        <f>SUMIFS($D$3:$D$116,$B$3:$B$116,$AK47,Q$3:Q$116, "&lt;&gt;")</f>
        <v>92</v>
      </c>
      <c r="BA47" s="4" t="s">
        <v>170</v>
      </c>
      <c r="BB47" s="12">
        <f t="shared" si="28"/>
        <v>65</v>
      </c>
      <c r="BC47" s="3"/>
      <c r="BD47" s="3">
        <v>69</v>
      </c>
      <c r="BE47" s="3">
        <v>61</v>
      </c>
      <c r="BF47" s="3">
        <v>53</v>
      </c>
      <c r="BG47" s="3">
        <v>59</v>
      </c>
      <c r="BH47" s="3">
        <v>73</v>
      </c>
      <c r="BI47" s="3">
        <v>75</v>
      </c>
      <c r="BJ47" s="3">
        <v>67</v>
      </c>
      <c r="BK47" s="3">
        <v>77</v>
      </c>
      <c r="BL47" s="3">
        <v>79</v>
      </c>
      <c r="BM47" s="3">
        <v>73</v>
      </c>
      <c r="BN47" s="3">
        <v>68</v>
      </c>
      <c r="BP47" s="4" t="s">
        <v>170</v>
      </c>
      <c r="BQ47" s="9">
        <f t="shared" si="35"/>
        <v>0.70652173913043481</v>
      </c>
      <c r="BR47" s="9"/>
      <c r="BS47" s="9">
        <f>BD47/AO47</f>
        <v>0.75</v>
      </c>
      <c r="BT47" s="9">
        <f t="shared" si="109"/>
        <v>0.66304347826086951</v>
      </c>
      <c r="BU47" s="9">
        <f t="shared" si="109"/>
        <v>0.57608695652173914</v>
      </c>
      <c r="BV47" s="9">
        <f>BG47/AR47</f>
        <v>0.64130434782608692</v>
      </c>
      <c r="BW47" s="9">
        <f>BH47/AS47</f>
        <v>0.79347826086956519</v>
      </c>
      <c r="BX47" s="9">
        <f t="shared" si="106"/>
        <v>0.81521739130434778</v>
      </c>
      <c r="BY47" s="9">
        <f t="shared" si="106"/>
        <v>0.72826086956521741</v>
      </c>
      <c r="BZ47" s="9">
        <f t="shared" si="82"/>
        <v>0.83695652173913049</v>
      </c>
      <c r="CA47" s="9">
        <f t="shared" si="76"/>
        <v>0.85869565217391308</v>
      </c>
      <c r="CB47" s="9">
        <f>BM47/AX47</f>
        <v>0.79347826086956519</v>
      </c>
      <c r="CC47" s="9">
        <f>BN47/AY47</f>
        <v>0.73913043478260865</v>
      </c>
      <c r="CD47" s="7">
        <f t="shared" si="102"/>
        <v>0</v>
      </c>
      <c r="CE47" s="10" t="s">
        <v>224</v>
      </c>
      <c r="CF47" s="7">
        <f t="shared" si="103"/>
        <v>0</v>
      </c>
      <c r="CG47" s="11" t="s">
        <v>224</v>
      </c>
    </row>
    <row r="48" spans="1:85" ht="16" customHeight="1" x14ac:dyDescent="0.2">
      <c r="A48" s="3" t="s">
        <v>54</v>
      </c>
      <c r="B48" s="4" t="s">
        <v>161</v>
      </c>
      <c r="C48" s="3">
        <v>176</v>
      </c>
      <c r="D48" s="3">
        <v>176</v>
      </c>
      <c r="E48" s="3">
        <f t="shared" si="107"/>
        <v>173.5</v>
      </c>
      <c r="F48" s="3">
        <v>192</v>
      </c>
      <c r="G48" s="3">
        <v>164</v>
      </c>
      <c r="H48" s="3">
        <v>159</v>
      </c>
      <c r="I48" s="3">
        <v>184</v>
      </c>
      <c r="J48" s="3">
        <v>184</v>
      </c>
      <c r="K48" s="3">
        <v>201</v>
      </c>
      <c r="L48" s="3">
        <v>201</v>
      </c>
      <c r="M48" s="3">
        <v>194</v>
      </c>
      <c r="N48" s="3">
        <v>200</v>
      </c>
      <c r="O48" s="3">
        <v>185</v>
      </c>
      <c r="P48" s="3">
        <v>173</v>
      </c>
      <c r="Q48" s="3">
        <v>45</v>
      </c>
      <c r="S48" s="8">
        <f t="shared" si="85"/>
        <v>0.98579545454545447</v>
      </c>
      <c r="T48" s="9">
        <f t="shared" si="86"/>
        <v>1.0909090909090908</v>
      </c>
      <c r="U48" s="9">
        <f t="shared" si="87"/>
        <v>0.93181818181818177</v>
      </c>
      <c r="V48" s="9">
        <f t="shared" si="88"/>
        <v>0.90340909090909094</v>
      </c>
      <c r="W48" s="9">
        <f t="shared" si="89"/>
        <v>1.0454545454545454</v>
      </c>
      <c r="X48" s="9">
        <f t="shared" si="90"/>
        <v>1.0454545454545454</v>
      </c>
      <c r="Y48" s="9">
        <f t="shared" si="91"/>
        <v>1.1420454545454546</v>
      </c>
      <c r="Z48" s="9">
        <f t="shared" si="92"/>
        <v>1.1420454545454546</v>
      </c>
      <c r="AA48" s="9">
        <f t="shared" si="93"/>
        <v>1.1022727272727273</v>
      </c>
      <c r="AB48" s="9">
        <f t="shared" si="94"/>
        <v>1.1363636363636365</v>
      </c>
      <c r="AC48" s="9">
        <f t="shared" si="95"/>
        <v>1.0511363636363635</v>
      </c>
      <c r="AD48" s="9">
        <f t="shared" si="96"/>
        <v>0.98295454545454541</v>
      </c>
      <c r="AE48" s="9">
        <f t="shared" si="97"/>
        <v>0.25568181818181818</v>
      </c>
      <c r="AF48" s="7">
        <f t="shared" si="98"/>
        <v>8</v>
      </c>
      <c r="AG48" s="10" t="s">
        <v>223</v>
      </c>
      <c r="AH48" s="7">
        <f t="shared" si="99"/>
        <v>11</v>
      </c>
      <c r="AI48" s="11" t="str">
        <f t="shared" si="100"/>
        <v>Yes</v>
      </c>
      <c r="AK48" s="4" t="s">
        <v>171</v>
      </c>
      <c r="AL48" s="12">
        <f t="shared" si="32"/>
        <v>221</v>
      </c>
      <c r="AM48" s="12">
        <f t="shared" si="26"/>
        <v>221</v>
      </c>
      <c r="AN48" s="3">
        <f>SUMIFS($D$3:$D$116,$B$3:$B$116,$AK48,F$3:F$116, "&lt;&gt;")</f>
        <v>221</v>
      </c>
      <c r="AO48" s="3">
        <f>SUMIFS($D$3:$D$116,$B$3:$B$116,$AK48,G$3:G$116, "&lt;&gt;")</f>
        <v>221</v>
      </c>
      <c r="AP48" s="3">
        <f t="shared" si="108"/>
        <v>221</v>
      </c>
      <c r="AQ48" s="3">
        <f t="shared" si="108"/>
        <v>221</v>
      </c>
      <c r="AR48" s="3">
        <f>SUMIFS($D$3:$D$116,$B$3:$B$116,$AK48,J$3:J$116, "&lt;&gt;")</f>
        <v>221</v>
      </c>
      <c r="AS48" s="3">
        <f>SUMIFS($D$3:$D$116,$B$3:$B$116,$AK48,K$3:K$116, "&lt;&gt;")</f>
        <v>221</v>
      </c>
      <c r="AT48" s="3">
        <f t="shared" si="105"/>
        <v>221</v>
      </c>
      <c r="AU48" s="3">
        <f t="shared" si="105"/>
        <v>221</v>
      </c>
      <c r="AV48" s="3"/>
      <c r="AW48" s="3">
        <f t="shared" si="71"/>
        <v>221</v>
      </c>
      <c r="AX48" s="3">
        <f>SUMIFS($D$3:$D$116,$B$3:$B$116,$AK48,P$3:P$116, "&lt;&gt;")</f>
        <v>221</v>
      </c>
      <c r="AY48" s="3">
        <f>SUMIFS($D$3:$D$116,$B$3:$B$116,$AK48,Q$3:Q$116, "&lt;&gt;")</f>
        <v>221</v>
      </c>
      <c r="BA48" s="4" t="s">
        <v>171</v>
      </c>
      <c r="BB48" s="12">
        <f t="shared" si="28"/>
        <v>160.85714285714286</v>
      </c>
      <c r="BC48" s="3">
        <v>168</v>
      </c>
      <c r="BD48" s="3">
        <v>163</v>
      </c>
      <c r="BE48" s="3">
        <v>163</v>
      </c>
      <c r="BF48" s="3">
        <v>147</v>
      </c>
      <c r="BG48" s="3">
        <v>152</v>
      </c>
      <c r="BH48" s="3">
        <v>165</v>
      </c>
      <c r="BI48" s="3">
        <v>168</v>
      </c>
      <c r="BJ48" s="3">
        <v>164</v>
      </c>
      <c r="BK48" s="3"/>
      <c r="BL48" s="3">
        <v>158</v>
      </c>
      <c r="BM48" s="3">
        <v>158</v>
      </c>
      <c r="BN48" s="3">
        <v>156</v>
      </c>
      <c r="BP48" s="4" t="s">
        <v>171</v>
      </c>
      <c r="BQ48" s="9">
        <f t="shared" si="35"/>
        <v>0.72786037491919842</v>
      </c>
      <c r="BR48" s="9">
        <f>BC48/AN48</f>
        <v>0.76018099547511309</v>
      </c>
      <c r="BS48" s="9">
        <f>BD48/AO48</f>
        <v>0.73755656108597289</v>
      </c>
      <c r="BT48" s="9">
        <f t="shared" si="109"/>
        <v>0.73755656108597289</v>
      </c>
      <c r="BU48" s="9">
        <f t="shared" si="109"/>
        <v>0.66515837104072395</v>
      </c>
      <c r="BV48" s="9">
        <f>BG48/AR48</f>
        <v>0.68778280542986425</v>
      </c>
      <c r="BW48" s="9">
        <f>BH48/AS48</f>
        <v>0.74660633484162897</v>
      </c>
      <c r="BX48" s="9">
        <f t="shared" si="106"/>
        <v>0.76018099547511309</v>
      </c>
      <c r="BY48" s="9">
        <f t="shared" si="106"/>
        <v>0.74208144796380093</v>
      </c>
      <c r="BZ48" s="9"/>
      <c r="CA48" s="9">
        <f t="shared" si="76"/>
        <v>0.71493212669683259</v>
      </c>
      <c r="CB48" s="9">
        <f>BM48/AX48</f>
        <v>0.71493212669683259</v>
      </c>
      <c r="CC48" s="9">
        <f>BN48/AY48</f>
        <v>0.70588235294117652</v>
      </c>
      <c r="CD48" s="7">
        <f t="shared" si="102"/>
        <v>0</v>
      </c>
      <c r="CE48" s="10" t="s">
        <v>224</v>
      </c>
      <c r="CF48" s="7">
        <f t="shared" si="103"/>
        <v>0</v>
      </c>
      <c r="CG48" s="11" t="s">
        <v>224</v>
      </c>
    </row>
    <row r="49" spans="1:85" ht="16" customHeight="1" x14ac:dyDescent="0.2">
      <c r="A49" s="3" t="s">
        <v>55</v>
      </c>
      <c r="B49" s="4" t="s">
        <v>162</v>
      </c>
      <c r="C49" s="3">
        <v>8</v>
      </c>
      <c r="D49" s="3">
        <v>8</v>
      </c>
      <c r="E49" s="3">
        <f t="shared" si="107"/>
        <v>8.75</v>
      </c>
      <c r="F49" s="3">
        <v>9</v>
      </c>
      <c r="G49" s="3">
        <v>7</v>
      </c>
      <c r="H49" s="3">
        <v>8</v>
      </c>
      <c r="I49" s="3">
        <v>5</v>
      </c>
      <c r="J49" s="3">
        <v>8</v>
      </c>
      <c r="K49" s="3">
        <v>10</v>
      </c>
      <c r="L49" s="3">
        <v>10</v>
      </c>
      <c r="M49" s="3">
        <v>8</v>
      </c>
      <c r="N49" s="3">
        <v>9</v>
      </c>
      <c r="O49" s="3">
        <v>8</v>
      </c>
      <c r="P49" s="3">
        <v>11</v>
      </c>
      <c r="Q49" s="3">
        <v>12</v>
      </c>
      <c r="S49" s="8">
        <f t="shared" si="85"/>
        <v>1.09375</v>
      </c>
      <c r="T49" s="9">
        <f t="shared" si="86"/>
        <v>1.125</v>
      </c>
      <c r="U49" s="9">
        <f t="shared" si="87"/>
        <v>0.875</v>
      </c>
      <c r="V49" s="9">
        <f t="shared" si="88"/>
        <v>1</v>
      </c>
      <c r="W49" s="9">
        <f t="shared" si="89"/>
        <v>0.625</v>
      </c>
      <c r="X49" s="9">
        <f t="shared" si="90"/>
        <v>1</v>
      </c>
      <c r="Y49" s="9">
        <f t="shared" si="91"/>
        <v>1.25</v>
      </c>
      <c r="Z49" s="9">
        <f t="shared" si="92"/>
        <v>1.25</v>
      </c>
      <c r="AA49" s="9">
        <f t="shared" si="93"/>
        <v>1</v>
      </c>
      <c r="AB49" s="9">
        <f t="shared" si="94"/>
        <v>1.125</v>
      </c>
      <c r="AC49" s="9">
        <f t="shared" si="95"/>
        <v>1</v>
      </c>
      <c r="AD49" s="9">
        <f t="shared" si="96"/>
        <v>1.375</v>
      </c>
      <c r="AE49" s="9">
        <f t="shared" si="97"/>
        <v>1.5</v>
      </c>
      <c r="AF49" s="7">
        <f t="shared" si="98"/>
        <v>6</v>
      </c>
      <c r="AG49" s="10" t="s">
        <v>223</v>
      </c>
      <c r="AH49" s="7">
        <f t="shared" si="99"/>
        <v>10</v>
      </c>
      <c r="AI49" s="11" t="str">
        <f t="shared" si="100"/>
        <v>Yes</v>
      </c>
      <c r="AK49" s="4" t="s">
        <v>172</v>
      </c>
      <c r="AL49" s="12"/>
      <c r="AM49" s="12"/>
      <c r="AN49" s="3"/>
      <c r="AO49" s="3"/>
      <c r="AP49" s="3"/>
      <c r="AQ49" s="3"/>
      <c r="AR49" s="3"/>
      <c r="AS49" s="3"/>
      <c r="AT49" s="3"/>
      <c r="AU49" s="3"/>
      <c r="AV49" s="3"/>
      <c r="AW49" s="3"/>
      <c r="AX49" s="3"/>
      <c r="AY49" s="3"/>
      <c r="BA49" s="4" t="s">
        <v>172</v>
      </c>
      <c r="BB49" s="12"/>
      <c r="BC49" s="3"/>
      <c r="BD49" s="3"/>
      <c r="BE49" s="3"/>
      <c r="BF49" s="3"/>
      <c r="BG49" s="3"/>
      <c r="BH49" s="3" t="s">
        <v>239</v>
      </c>
      <c r="BI49" s="3" t="s">
        <v>239</v>
      </c>
      <c r="BJ49" s="3"/>
      <c r="BK49" s="3"/>
      <c r="BL49" s="3"/>
      <c r="BM49" s="3"/>
      <c r="BN49" s="3"/>
      <c r="BP49" s="4" t="s">
        <v>172</v>
      </c>
      <c r="BQ49" s="9"/>
      <c r="BR49" s="9"/>
      <c r="BS49" s="9"/>
      <c r="BT49" s="9"/>
      <c r="BU49" s="9"/>
      <c r="BV49" s="9"/>
      <c r="BW49" s="28" t="s">
        <v>241</v>
      </c>
      <c r="BX49" s="28" t="s">
        <v>241</v>
      </c>
      <c r="BY49" s="9"/>
      <c r="BZ49" s="9"/>
      <c r="CA49" s="9"/>
      <c r="CB49" s="9"/>
      <c r="CC49" s="9"/>
      <c r="CD49" s="7">
        <f t="shared" si="102"/>
        <v>0</v>
      </c>
      <c r="CE49" s="10" t="s">
        <v>224</v>
      </c>
      <c r="CF49" s="7">
        <f t="shared" si="103"/>
        <v>0</v>
      </c>
      <c r="CG49" s="11" t="s">
        <v>224</v>
      </c>
    </row>
    <row r="50" spans="1:85" ht="16" customHeight="1" x14ac:dyDescent="0.2">
      <c r="A50" s="3" t="s">
        <v>56</v>
      </c>
      <c r="B50" s="4" t="s">
        <v>163</v>
      </c>
      <c r="C50" s="3">
        <v>87</v>
      </c>
      <c r="D50" s="3">
        <v>87</v>
      </c>
      <c r="E50" s="3">
        <f t="shared" si="107"/>
        <v>83.333333333333329</v>
      </c>
      <c r="F50" s="3"/>
      <c r="G50" s="3">
        <v>81</v>
      </c>
      <c r="H50" s="3">
        <v>85</v>
      </c>
      <c r="I50" s="3">
        <v>85</v>
      </c>
      <c r="J50" s="3">
        <v>86</v>
      </c>
      <c r="K50" s="3"/>
      <c r="L50" s="3"/>
      <c r="M50" s="3">
        <v>95</v>
      </c>
      <c r="N50" s="3">
        <v>94</v>
      </c>
      <c r="O50" s="3">
        <v>83</v>
      </c>
      <c r="P50" s="3">
        <v>73</v>
      </c>
      <c r="Q50" s="3">
        <v>68</v>
      </c>
      <c r="S50" s="8">
        <f t="shared" si="85"/>
        <v>0.95785440613026807</v>
      </c>
      <c r="T50" s="9" t="str">
        <f t="shared" si="86"/>
        <v/>
      </c>
      <c r="U50" s="9">
        <f t="shared" si="87"/>
        <v>0.93103448275862066</v>
      </c>
      <c r="V50" s="9">
        <f t="shared" si="88"/>
        <v>0.97701149425287359</v>
      </c>
      <c r="W50" s="9">
        <f t="shared" si="89"/>
        <v>0.97701149425287359</v>
      </c>
      <c r="X50" s="9">
        <f t="shared" si="90"/>
        <v>0.9885057471264368</v>
      </c>
      <c r="Y50" s="9" t="str">
        <f t="shared" si="91"/>
        <v/>
      </c>
      <c r="Z50" s="9" t="str">
        <f t="shared" si="92"/>
        <v/>
      </c>
      <c r="AA50" s="9">
        <f t="shared" si="93"/>
        <v>1.0919540229885059</v>
      </c>
      <c r="AB50" s="9">
        <f t="shared" si="94"/>
        <v>1.0804597701149425</v>
      </c>
      <c r="AC50" s="9">
        <f t="shared" si="95"/>
        <v>0.95402298850574707</v>
      </c>
      <c r="AD50" s="9">
        <f t="shared" si="96"/>
        <v>0.83908045977011492</v>
      </c>
      <c r="AE50" s="9">
        <f t="shared" si="97"/>
        <v>0.7816091954022989</v>
      </c>
      <c r="AF50" s="7">
        <f t="shared" si="98"/>
        <v>2</v>
      </c>
      <c r="AG50" s="10" t="s">
        <v>223</v>
      </c>
      <c r="AH50" s="7">
        <f t="shared" si="99"/>
        <v>7</v>
      </c>
      <c r="AI50" s="11" t="str">
        <f t="shared" si="100"/>
        <v>Yes</v>
      </c>
      <c r="AK50" s="4" t="s">
        <v>173</v>
      </c>
      <c r="AL50" s="12">
        <f t="shared" ref="AL50:AL56" si="110">SUMIF($B$3:$B$116,AK50,D$3:D$116)</f>
        <v>281</v>
      </c>
      <c r="AM50" s="12">
        <f t="shared" si="26"/>
        <v>281</v>
      </c>
      <c r="AN50" s="3">
        <f t="shared" ref="AN50:AP52" si="111">SUMIFS($D$3:$D$116,$B$3:$B$116,$AK50,F$3:F$116, "&lt;&gt;")</f>
        <v>281</v>
      </c>
      <c r="AO50" s="3">
        <f t="shared" si="111"/>
        <v>281</v>
      </c>
      <c r="AP50" s="3">
        <f t="shared" si="111"/>
        <v>281</v>
      </c>
      <c r="AQ50" s="3"/>
      <c r="AR50" s="3">
        <f t="shared" ref="AR50:AX52" si="112">SUMIFS($D$3:$D$116,$B$3:$B$116,$AK50,J$3:J$116, "&lt;&gt;")</f>
        <v>281</v>
      </c>
      <c r="AS50" s="3">
        <f t="shared" si="112"/>
        <v>281</v>
      </c>
      <c r="AT50" s="3">
        <f t="shared" si="112"/>
        <v>281</v>
      </c>
      <c r="AU50" s="3">
        <f t="shared" si="112"/>
        <v>281</v>
      </c>
      <c r="AV50" s="3">
        <f t="shared" si="112"/>
        <v>281</v>
      </c>
      <c r="AW50" s="3">
        <f t="shared" si="112"/>
        <v>281</v>
      </c>
      <c r="AX50" s="3">
        <f t="shared" si="112"/>
        <v>281</v>
      </c>
      <c r="AY50" s="3"/>
      <c r="BA50" s="4" t="s">
        <v>173</v>
      </c>
      <c r="BB50" s="12">
        <f t="shared" si="28"/>
        <v>282.16666666666669</v>
      </c>
      <c r="BC50" s="3">
        <v>281</v>
      </c>
      <c r="BD50" s="3">
        <v>280</v>
      </c>
      <c r="BE50" s="3">
        <v>267</v>
      </c>
      <c r="BF50" s="3"/>
      <c r="BG50" s="3">
        <v>289</v>
      </c>
      <c r="BH50" s="3">
        <v>290</v>
      </c>
      <c r="BI50" s="3">
        <v>286</v>
      </c>
      <c r="BJ50" s="3">
        <v>280</v>
      </c>
      <c r="BK50" s="3">
        <v>283</v>
      </c>
      <c r="BL50" s="3">
        <v>279</v>
      </c>
      <c r="BM50" s="3">
        <v>278</v>
      </c>
      <c r="BN50" s="3"/>
      <c r="BP50" s="4" t="s">
        <v>173</v>
      </c>
      <c r="BQ50" s="9">
        <f t="shared" ref="BQ50:BT52" si="113">BB50/AM50</f>
        <v>1.0041518386714117</v>
      </c>
      <c r="BR50" s="9">
        <f t="shared" si="113"/>
        <v>1</v>
      </c>
      <c r="BS50" s="9">
        <f t="shared" si="113"/>
        <v>0.99644128113879005</v>
      </c>
      <c r="BT50" s="9">
        <f t="shared" si="113"/>
        <v>0.95017793594306055</v>
      </c>
      <c r="BU50" s="9"/>
      <c r="BV50" s="9">
        <f t="shared" ref="BV50:CB52" si="114">BG50/AR50</f>
        <v>1.0284697508896796</v>
      </c>
      <c r="BW50" s="9">
        <f t="shared" si="114"/>
        <v>1.0320284697508897</v>
      </c>
      <c r="BX50" s="9">
        <f t="shared" si="114"/>
        <v>1.0177935943060499</v>
      </c>
      <c r="BY50" s="9">
        <f t="shared" si="114"/>
        <v>0.99644128113879005</v>
      </c>
      <c r="BZ50" s="9">
        <f t="shared" si="114"/>
        <v>1.0071174377224199</v>
      </c>
      <c r="CA50" s="9">
        <f t="shared" si="114"/>
        <v>0.99288256227758009</v>
      </c>
      <c r="CB50" s="9">
        <f t="shared" si="114"/>
        <v>0.98932384341637014</v>
      </c>
      <c r="CC50" s="9"/>
      <c r="CD50" s="7">
        <f t="shared" si="102"/>
        <v>4</v>
      </c>
      <c r="CE50" s="10" t="s">
        <v>223</v>
      </c>
      <c r="CF50" s="7">
        <f t="shared" si="103"/>
        <v>10</v>
      </c>
      <c r="CG50" s="11" t="s">
        <v>223</v>
      </c>
    </row>
    <row r="51" spans="1:85" ht="16" customHeight="1" x14ac:dyDescent="0.2">
      <c r="A51" s="3" t="s">
        <v>57</v>
      </c>
      <c r="B51" s="4" t="s">
        <v>164</v>
      </c>
      <c r="C51" s="3">
        <v>96</v>
      </c>
      <c r="D51" s="3">
        <v>96</v>
      </c>
      <c r="E51" s="3">
        <f t="shared" si="107"/>
        <v>67.181818181818187</v>
      </c>
      <c r="F51" s="3">
        <v>3</v>
      </c>
      <c r="G51" s="3">
        <v>83</v>
      </c>
      <c r="H51" s="3"/>
      <c r="I51" s="3">
        <v>73</v>
      </c>
      <c r="J51" s="3">
        <v>61</v>
      </c>
      <c r="K51" s="3">
        <v>119</v>
      </c>
      <c r="L51" s="3">
        <v>63</v>
      </c>
      <c r="M51" s="3">
        <v>70</v>
      </c>
      <c r="N51" s="3">
        <v>69</v>
      </c>
      <c r="O51" s="3">
        <v>66</v>
      </c>
      <c r="P51" s="3">
        <v>61</v>
      </c>
      <c r="Q51" s="3">
        <v>71</v>
      </c>
      <c r="S51" s="8">
        <f t="shared" si="85"/>
        <v>0.69981060606060608</v>
      </c>
      <c r="T51" s="9">
        <f t="shared" si="86"/>
        <v>3.125E-2</v>
      </c>
      <c r="U51" s="9">
        <f t="shared" si="87"/>
        <v>0.86458333333333337</v>
      </c>
      <c r="V51" s="9" t="str">
        <f t="shared" si="88"/>
        <v/>
      </c>
      <c r="W51" s="9">
        <f t="shared" si="89"/>
        <v>0.76041666666666663</v>
      </c>
      <c r="X51" s="9">
        <f t="shared" si="90"/>
        <v>0.63541666666666663</v>
      </c>
      <c r="Y51" s="9">
        <f t="shared" si="91"/>
        <v>1.2395833333333333</v>
      </c>
      <c r="Z51" s="9">
        <f t="shared" si="92"/>
        <v>0.65625</v>
      </c>
      <c r="AA51" s="9">
        <f t="shared" si="93"/>
        <v>0.72916666666666663</v>
      </c>
      <c r="AB51" s="9">
        <f t="shared" si="94"/>
        <v>0.71875</v>
      </c>
      <c r="AC51" s="9">
        <f t="shared" si="95"/>
        <v>0.6875</v>
      </c>
      <c r="AD51" s="9">
        <f t="shared" si="96"/>
        <v>0.63541666666666663</v>
      </c>
      <c r="AE51" s="9">
        <f t="shared" si="97"/>
        <v>0.73958333333333337</v>
      </c>
      <c r="AF51" s="7">
        <f t="shared" si="98"/>
        <v>1</v>
      </c>
      <c r="AG51" s="10" t="s">
        <v>223</v>
      </c>
      <c r="AH51" s="7">
        <f t="shared" si="99"/>
        <v>1</v>
      </c>
      <c r="AI51" s="11" t="str">
        <f t="shared" si="100"/>
        <v>Yes</v>
      </c>
      <c r="AK51" s="4" t="s">
        <v>174</v>
      </c>
      <c r="AL51" s="12">
        <f t="shared" si="110"/>
        <v>67</v>
      </c>
      <c r="AM51" s="12">
        <f t="shared" si="26"/>
        <v>67</v>
      </c>
      <c r="AN51" s="3">
        <f t="shared" si="111"/>
        <v>67</v>
      </c>
      <c r="AO51" s="3">
        <f t="shared" si="111"/>
        <v>67</v>
      </c>
      <c r="AP51" s="3">
        <f t="shared" si="111"/>
        <v>67</v>
      </c>
      <c r="AQ51" s="3">
        <f>SUMIFS($D$3:$D$116,$B$3:$B$116,$AK51,I$3:I$116, "&lt;&gt;")</f>
        <v>67</v>
      </c>
      <c r="AR51" s="3">
        <f t="shared" si="112"/>
        <v>67</v>
      </c>
      <c r="AS51" s="3">
        <f t="shared" si="112"/>
        <v>67</v>
      </c>
      <c r="AT51" s="3">
        <f t="shared" si="112"/>
        <v>67</v>
      </c>
      <c r="AU51" s="3">
        <f t="shared" si="112"/>
        <v>67</v>
      </c>
      <c r="AV51" s="3">
        <f t="shared" si="112"/>
        <v>67</v>
      </c>
      <c r="AW51" s="3">
        <f t="shared" si="112"/>
        <v>67</v>
      </c>
      <c r="AX51" s="3">
        <f t="shared" si="112"/>
        <v>67</v>
      </c>
      <c r="AY51" s="3">
        <f t="shared" ref="AY51:AY56" si="115">SUMIFS($D$3:$D$116,$B$3:$B$116,$AK51,Q$3:Q$116, "&lt;&gt;")</f>
        <v>67</v>
      </c>
      <c r="BA51" s="4" t="s">
        <v>174</v>
      </c>
      <c r="BB51" s="12">
        <f t="shared" si="28"/>
        <v>50.285714285714285</v>
      </c>
      <c r="BC51" s="3">
        <v>44</v>
      </c>
      <c r="BD51" s="3">
        <v>54</v>
      </c>
      <c r="BE51" s="3">
        <v>46</v>
      </c>
      <c r="BF51" s="3">
        <v>47</v>
      </c>
      <c r="BG51" s="3">
        <v>52</v>
      </c>
      <c r="BH51" s="3">
        <v>50</v>
      </c>
      <c r="BI51" s="3">
        <v>59</v>
      </c>
      <c r="BJ51" s="3">
        <v>55</v>
      </c>
      <c r="BK51" s="3">
        <v>57</v>
      </c>
      <c r="BL51" s="3">
        <v>63</v>
      </c>
      <c r="BM51" s="3">
        <v>56</v>
      </c>
      <c r="BN51" s="3">
        <v>55</v>
      </c>
      <c r="BP51" s="4" t="s">
        <v>174</v>
      </c>
      <c r="BQ51" s="9">
        <f t="shared" si="113"/>
        <v>0.75053304904051166</v>
      </c>
      <c r="BR51" s="9">
        <f t="shared" si="113"/>
        <v>0.65671641791044777</v>
      </c>
      <c r="BS51" s="9">
        <f t="shared" si="113"/>
        <v>0.80597014925373134</v>
      </c>
      <c r="BT51" s="9">
        <f t="shared" si="113"/>
        <v>0.68656716417910446</v>
      </c>
      <c r="BU51" s="9">
        <f>BF51/AQ51</f>
        <v>0.70149253731343286</v>
      </c>
      <c r="BV51" s="9">
        <f t="shared" si="114"/>
        <v>0.77611940298507465</v>
      </c>
      <c r="BW51" s="9">
        <f t="shared" si="114"/>
        <v>0.74626865671641796</v>
      </c>
      <c r="BX51" s="9">
        <f t="shared" si="114"/>
        <v>0.88059701492537312</v>
      </c>
      <c r="BY51" s="9">
        <f t="shared" si="114"/>
        <v>0.82089552238805974</v>
      </c>
      <c r="BZ51" s="9">
        <f t="shared" si="114"/>
        <v>0.85074626865671643</v>
      </c>
      <c r="CA51" s="9">
        <f t="shared" si="114"/>
        <v>0.94029850746268662</v>
      </c>
      <c r="CB51" s="9">
        <f t="shared" si="114"/>
        <v>0.83582089552238803</v>
      </c>
      <c r="CC51" s="9">
        <f t="shared" ref="CC51:CC56" si="116">BN51/AY51</f>
        <v>0.82089552238805974</v>
      </c>
      <c r="CD51" s="7">
        <f t="shared" si="102"/>
        <v>0</v>
      </c>
      <c r="CE51" s="10" t="s">
        <v>224</v>
      </c>
      <c r="CF51" s="7">
        <f t="shared" si="103"/>
        <v>1</v>
      </c>
      <c r="CG51" s="11" t="s">
        <v>223</v>
      </c>
    </row>
    <row r="52" spans="1:85" ht="16" customHeight="1" x14ac:dyDescent="0.2">
      <c r="A52" s="3" t="s">
        <v>58</v>
      </c>
      <c r="B52" s="4" t="s">
        <v>165</v>
      </c>
      <c r="C52" s="3">
        <v>1021</v>
      </c>
      <c r="D52" s="3">
        <v>1021</v>
      </c>
      <c r="E52" s="3">
        <f t="shared" si="107"/>
        <v>696.5</v>
      </c>
      <c r="F52" s="3">
        <v>644</v>
      </c>
      <c r="G52" s="3">
        <v>678</v>
      </c>
      <c r="H52" s="3">
        <v>661</v>
      </c>
      <c r="I52" s="3">
        <v>622</v>
      </c>
      <c r="J52" s="3">
        <v>646</v>
      </c>
      <c r="K52" s="3">
        <v>722</v>
      </c>
      <c r="L52" s="3">
        <v>714</v>
      </c>
      <c r="M52" s="3">
        <v>709</v>
      </c>
      <c r="N52" s="3">
        <v>765</v>
      </c>
      <c r="O52" s="3">
        <v>755</v>
      </c>
      <c r="P52" s="3">
        <v>729</v>
      </c>
      <c r="Q52" s="3">
        <v>713</v>
      </c>
      <c r="S52" s="8">
        <f t="shared" si="85"/>
        <v>0.6821743388834477</v>
      </c>
      <c r="T52" s="9">
        <f t="shared" si="86"/>
        <v>0.63075416258570027</v>
      </c>
      <c r="U52" s="9">
        <f t="shared" si="87"/>
        <v>0.66405484818805094</v>
      </c>
      <c r="V52" s="9">
        <f t="shared" si="88"/>
        <v>0.64740450538687566</v>
      </c>
      <c r="W52" s="9">
        <f t="shared" si="89"/>
        <v>0.60920666013712044</v>
      </c>
      <c r="X52" s="9">
        <f t="shared" si="90"/>
        <v>0.6327130264446621</v>
      </c>
      <c r="Y52" s="9">
        <f t="shared" si="91"/>
        <v>0.70714985308521061</v>
      </c>
      <c r="Z52" s="9">
        <f t="shared" si="92"/>
        <v>0.69931439764936332</v>
      </c>
      <c r="AA52" s="9">
        <f t="shared" si="93"/>
        <v>0.69441723800195887</v>
      </c>
      <c r="AB52" s="9">
        <f t="shared" si="94"/>
        <v>0.74926542605288937</v>
      </c>
      <c r="AC52" s="9">
        <f t="shared" si="95"/>
        <v>0.73947110675808037</v>
      </c>
      <c r="AD52" s="9">
        <f t="shared" si="96"/>
        <v>0.71400587659157688</v>
      </c>
      <c r="AE52" s="9">
        <f t="shared" si="97"/>
        <v>0.69833496571988252</v>
      </c>
      <c r="AF52" s="7">
        <f t="shared" si="98"/>
        <v>0</v>
      </c>
      <c r="AG52" s="10" t="s">
        <v>224</v>
      </c>
      <c r="AH52" s="7">
        <f t="shared" si="99"/>
        <v>0</v>
      </c>
      <c r="AI52" s="11" t="str">
        <f t="shared" si="100"/>
        <v>No</v>
      </c>
      <c r="AK52" s="4" t="s">
        <v>175</v>
      </c>
      <c r="AL52" s="12">
        <f t="shared" si="110"/>
        <v>191</v>
      </c>
      <c r="AM52" s="12">
        <f t="shared" si="26"/>
        <v>191</v>
      </c>
      <c r="AN52" s="3">
        <f t="shared" si="111"/>
        <v>191</v>
      </c>
      <c r="AO52" s="3">
        <f t="shared" si="111"/>
        <v>191</v>
      </c>
      <c r="AP52" s="3">
        <f t="shared" si="111"/>
        <v>191</v>
      </c>
      <c r="AQ52" s="3">
        <f>SUMIFS($D$3:$D$116,$B$3:$B$116,$AK52,I$3:I$116, "&lt;&gt;")</f>
        <v>191</v>
      </c>
      <c r="AR52" s="3">
        <f t="shared" si="112"/>
        <v>191</v>
      </c>
      <c r="AS52" s="3">
        <f t="shared" si="112"/>
        <v>191</v>
      </c>
      <c r="AT52" s="3">
        <f t="shared" si="112"/>
        <v>191</v>
      </c>
      <c r="AU52" s="3">
        <f t="shared" si="112"/>
        <v>191</v>
      </c>
      <c r="AV52" s="3">
        <f t="shared" si="112"/>
        <v>191</v>
      </c>
      <c r="AW52" s="3">
        <f t="shared" si="112"/>
        <v>191</v>
      </c>
      <c r="AX52" s="3">
        <f t="shared" si="112"/>
        <v>191</v>
      </c>
      <c r="AY52" s="3">
        <f t="shared" si="115"/>
        <v>191</v>
      </c>
      <c r="BA52" s="4" t="s">
        <v>175</v>
      </c>
      <c r="BB52" s="12">
        <f t="shared" si="28"/>
        <v>246</v>
      </c>
      <c r="BC52" s="3">
        <v>233</v>
      </c>
      <c r="BD52" s="3">
        <v>253</v>
      </c>
      <c r="BE52" s="3">
        <v>246</v>
      </c>
      <c r="BF52" s="3">
        <v>242</v>
      </c>
      <c r="BG52" s="3">
        <v>244</v>
      </c>
      <c r="BH52" s="3">
        <v>255</v>
      </c>
      <c r="BI52" s="3">
        <v>249</v>
      </c>
      <c r="BJ52" s="3">
        <v>251</v>
      </c>
      <c r="BK52" s="3">
        <v>259</v>
      </c>
      <c r="BL52" s="3">
        <v>274</v>
      </c>
      <c r="BM52" s="3">
        <v>263</v>
      </c>
      <c r="BN52" s="3">
        <v>252</v>
      </c>
      <c r="BP52" s="4" t="s">
        <v>175</v>
      </c>
      <c r="BQ52" s="9">
        <f t="shared" si="113"/>
        <v>1.287958115183246</v>
      </c>
      <c r="BR52" s="9">
        <f t="shared" si="113"/>
        <v>1.2198952879581151</v>
      </c>
      <c r="BS52" s="9">
        <f t="shared" si="113"/>
        <v>1.3246073298429319</v>
      </c>
      <c r="BT52" s="9">
        <f t="shared" si="113"/>
        <v>1.287958115183246</v>
      </c>
      <c r="BU52" s="9">
        <f>BF52/AQ52</f>
        <v>1.2670157068062826</v>
      </c>
      <c r="BV52" s="9">
        <f t="shared" si="114"/>
        <v>1.2774869109947644</v>
      </c>
      <c r="BW52" s="9">
        <f t="shared" si="114"/>
        <v>1.3350785340314135</v>
      </c>
      <c r="BX52" s="9">
        <f t="shared" si="114"/>
        <v>1.3036649214659686</v>
      </c>
      <c r="BY52" s="9">
        <f t="shared" si="114"/>
        <v>1.3141361256544504</v>
      </c>
      <c r="BZ52" s="9">
        <f t="shared" si="114"/>
        <v>1.3560209424083769</v>
      </c>
      <c r="CA52" s="9">
        <f t="shared" si="114"/>
        <v>1.4345549738219896</v>
      </c>
      <c r="CB52" s="9">
        <f t="shared" si="114"/>
        <v>1.3769633507853403</v>
      </c>
      <c r="CC52" s="9">
        <f t="shared" si="116"/>
        <v>1.3193717277486912</v>
      </c>
      <c r="CD52" s="7">
        <f t="shared" si="102"/>
        <v>12</v>
      </c>
      <c r="CE52" s="10" t="s">
        <v>223</v>
      </c>
      <c r="CF52" s="7">
        <f t="shared" si="103"/>
        <v>12</v>
      </c>
      <c r="CG52" s="11" t="s">
        <v>223</v>
      </c>
    </row>
    <row r="53" spans="1:85" ht="16" customHeight="1" x14ac:dyDescent="0.2">
      <c r="A53" s="3" t="s">
        <v>59</v>
      </c>
      <c r="B53" s="4" t="s">
        <v>165</v>
      </c>
      <c r="C53" s="3">
        <v>397</v>
      </c>
      <c r="D53" s="3">
        <v>397</v>
      </c>
      <c r="E53" s="3">
        <f t="shared" si="107"/>
        <v>0</v>
      </c>
      <c r="F53" s="3">
        <v>0</v>
      </c>
      <c r="G53" s="3">
        <v>0</v>
      </c>
      <c r="H53" s="3">
        <v>0</v>
      </c>
      <c r="I53" s="3">
        <v>0</v>
      </c>
      <c r="J53" s="3">
        <v>0</v>
      </c>
      <c r="K53" s="3">
        <v>0</v>
      </c>
      <c r="L53" s="3">
        <v>0</v>
      </c>
      <c r="M53" s="3">
        <v>0</v>
      </c>
      <c r="N53" s="3">
        <v>0</v>
      </c>
      <c r="O53" s="3">
        <v>0</v>
      </c>
      <c r="P53" s="3">
        <v>0</v>
      </c>
      <c r="Q53" s="3">
        <v>0</v>
      </c>
      <c r="S53" s="8">
        <f t="shared" si="85"/>
        <v>0</v>
      </c>
      <c r="T53" s="9">
        <f t="shared" si="86"/>
        <v>0</v>
      </c>
      <c r="U53" s="9">
        <f t="shared" si="87"/>
        <v>0</v>
      </c>
      <c r="V53" s="9">
        <f t="shared" si="88"/>
        <v>0</v>
      </c>
      <c r="W53" s="9">
        <f t="shared" si="89"/>
        <v>0</v>
      </c>
      <c r="X53" s="9">
        <f t="shared" si="90"/>
        <v>0</v>
      </c>
      <c r="Y53" s="9">
        <f t="shared" si="91"/>
        <v>0</v>
      </c>
      <c r="Z53" s="9">
        <f t="shared" si="92"/>
        <v>0</v>
      </c>
      <c r="AA53" s="9">
        <f t="shared" si="93"/>
        <v>0</v>
      </c>
      <c r="AB53" s="9">
        <f t="shared" si="94"/>
        <v>0</v>
      </c>
      <c r="AC53" s="9">
        <f t="shared" si="95"/>
        <v>0</v>
      </c>
      <c r="AD53" s="9">
        <f t="shared" si="96"/>
        <v>0</v>
      </c>
      <c r="AE53" s="9">
        <f t="shared" si="97"/>
        <v>0</v>
      </c>
      <c r="AF53" s="7">
        <f t="shared" si="98"/>
        <v>0</v>
      </c>
      <c r="AG53" s="10" t="s">
        <v>224</v>
      </c>
      <c r="AH53" s="7">
        <f t="shared" si="99"/>
        <v>0</v>
      </c>
      <c r="AI53" s="11" t="str">
        <f t="shared" si="100"/>
        <v>No</v>
      </c>
      <c r="AK53" s="4" t="s">
        <v>176</v>
      </c>
      <c r="AL53" s="12">
        <f t="shared" si="110"/>
        <v>21</v>
      </c>
      <c r="AM53" s="12">
        <f t="shared" si="26"/>
        <v>21</v>
      </c>
      <c r="AN53" s="3"/>
      <c r="AO53" s="3"/>
      <c r="AP53" s="3"/>
      <c r="AQ53" s="3"/>
      <c r="AR53" s="3"/>
      <c r="AS53" s="3"/>
      <c r="AT53" s="3">
        <f t="shared" ref="AT53:AX55" si="117">SUMIFS($D$3:$D$116,$B$3:$B$116,$AK53,L$3:L$116, "&lt;&gt;")</f>
        <v>21</v>
      </c>
      <c r="AU53" s="3">
        <f t="shared" si="117"/>
        <v>21</v>
      </c>
      <c r="AV53" s="3">
        <f t="shared" si="117"/>
        <v>21</v>
      </c>
      <c r="AW53" s="3">
        <f t="shared" si="117"/>
        <v>21</v>
      </c>
      <c r="AX53" s="3">
        <f t="shared" si="117"/>
        <v>21</v>
      </c>
      <c r="AY53" s="3">
        <f t="shared" si="115"/>
        <v>21</v>
      </c>
      <c r="BA53" s="4" t="s">
        <v>176</v>
      </c>
      <c r="BB53" s="12">
        <f t="shared" si="28"/>
        <v>8</v>
      </c>
      <c r="BC53" s="3"/>
      <c r="BD53" s="3"/>
      <c r="BE53" s="3"/>
      <c r="BF53" s="3"/>
      <c r="BG53" s="3"/>
      <c r="BH53" s="43" t="s">
        <v>241</v>
      </c>
      <c r="BI53" s="3">
        <v>8</v>
      </c>
      <c r="BJ53" s="3">
        <v>19</v>
      </c>
      <c r="BK53" s="3">
        <v>24</v>
      </c>
      <c r="BL53" s="3">
        <v>20</v>
      </c>
      <c r="BM53" s="3">
        <v>19</v>
      </c>
      <c r="BN53" s="3">
        <v>14</v>
      </c>
      <c r="BP53" s="4" t="s">
        <v>176</v>
      </c>
      <c r="BQ53" s="9">
        <f>BB53/AM53</f>
        <v>0.38095238095238093</v>
      </c>
      <c r="BR53" s="9"/>
      <c r="BS53" s="9"/>
      <c r="BT53" s="9"/>
      <c r="BU53" s="9"/>
      <c r="BV53" s="9"/>
      <c r="BW53" s="28" t="s">
        <v>241</v>
      </c>
      <c r="BX53" s="9">
        <f t="shared" ref="BX53:CB55" si="118">BI53/AT53</f>
        <v>0.38095238095238093</v>
      </c>
      <c r="BY53" s="9">
        <f t="shared" si="118"/>
        <v>0.90476190476190477</v>
      </c>
      <c r="BZ53" s="9">
        <f t="shared" si="118"/>
        <v>1.1428571428571428</v>
      </c>
      <c r="CA53" s="9">
        <f t="shared" si="118"/>
        <v>0.95238095238095233</v>
      </c>
      <c r="CB53" s="9">
        <f t="shared" si="118"/>
        <v>0.90476190476190477</v>
      </c>
      <c r="CC53" s="9">
        <f t="shared" si="116"/>
        <v>0.66666666666666663</v>
      </c>
      <c r="CD53" s="7">
        <f t="shared" si="102"/>
        <v>1</v>
      </c>
      <c r="CE53" s="10" t="s">
        <v>223</v>
      </c>
      <c r="CF53" s="7">
        <f t="shared" si="103"/>
        <v>4</v>
      </c>
      <c r="CG53" s="11" t="s">
        <v>223</v>
      </c>
    </row>
    <row r="54" spans="1:85" ht="16" customHeight="1" x14ac:dyDescent="0.2">
      <c r="A54" s="3" t="s">
        <v>60</v>
      </c>
      <c r="B54" s="4" t="s">
        <v>166</v>
      </c>
      <c r="C54" s="3">
        <v>85</v>
      </c>
      <c r="D54" s="3">
        <v>85</v>
      </c>
      <c r="E54" s="3">
        <f t="shared" si="107"/>
        <v>74.400000000000006</v>
      </c>
      <c r="F54" s="3">
        <v>89</v>
      </c>
      <c r="G54" s="3"/>
      <c r="H54" s="3"/>
      <c r="I54" s="3"/>
      <c r="J54" s="3"/>
      <c r="K54" s="3"/>
      <c r="L54" s="3"/>
      <c r="M54" s="3"/>
      <c r="N54" s="3">
        <v>84</v>
      </c>
      <c r="O54" s="3">
        <v>68</v>
      </c>
      <c r="P54" s="3">
        <v>63</v>
      </c>
      <c r="Q54" s="3">
        <v>68</v>
      </c>
      <c r="S54" s="8">
        <f t="shared" si="85"/>
        <v>0.87529411764705878</v>
      </c>
      <c r="T54" s="9">
        <f t="shared" si="86"/>
        <v>1.0470588235294118</v>
      </c>
      <c r="U54" s="9" t="str">
        <f t="shared" si="87"/>
        <v/>
      </c>
      <c r="V54" s="9" t="str">
        <f t="shared" si="88"/>
        <v/>
      </c>
      <c r="W54" s="9" t="str">
        <f t="shared" si="89"/>
        <v/>
      </c>
      <c r="X54" s="9" t="str">
        <f t="shared" si="90"/>
        <v/>
      </c>
      <c r="Y54" s="9" t="str">
        <f t="shared" si="91"/>
        <v/>
      </c>
      <c r="Z54" s="9" t="str">
        <f t="shared" si="92"/>
        <v/>
      </c>
      <c r="AA54" s="9" t="str">
        <f t="shared" si="93"/>
        <v/>
      </c>
      <c r="AB54" s="9">
        <f t="shared" si="94"/>
        <v>0.9882352941176471</v>
      </c>
      <c r="AC54" s="9">
        <f t="shared" si="95"/>
        <v>0.8</v>
      </c>
      <c r="AD54" s="9">
        <f t="shared" si="96"/>
        <v>0.74117647058823533</v>
      </c>
      <c r="AE54" s="9">
        <f t="shared" si="97"/>
        <v>0.8</v>
      </c>
      <c r="AF54" s="7">
        <f t="shared" si="98"/>
        <v>1</v>
      </c>
      <c r="AG54" s="10" t="s">
        <v>223</v>
      </c>
      <c r="AH54" s="7">
        <f t="shared" si="99"/>
        <v>2</v>
      </c>
      <c r="AI54" s="11" t="str">
        <f t="shared" si="100"/>
        <v>Yes</v>
      </c>
      <c r="AK54" s="4" t="s">
        <v>177</v>
      </c>
      <c r="AL54" s="12">
        <f t="shared" si="110"/>
        <v>126</v>
      </c>
      <c r="AM54" s="12">
        <f t="shared" si="26"/>
        <v>126</v>
      </c>
      <c r="AN54" s="3">
        <f t="shared" ref="AN54:AO56" si="119">SUMIFS($D$3:$D$116,$B$3:$B$116,$AK54,F$3:F$116, "&lt;&gt;")</f>
        <v>126</v>
      </c>
      <c r="AO54" s="3">
        <f t="shared" si="119"/>
        <v>126</v>
      </c>
      <c r="AP54" s="3"/>
      <c r="AQ54" s="3">
        <f t="shared" ref="AQ54:AS56" si="120">SUMIFS($D$3:$D$116,$B$3:$B$116,$AK54,I$3:I$116, "&lt;&gt;")</f>
        <v>126</v>
      </c>
      <c r="AR54" s="3">
        <f t="shared" si="120"/>
        <v>126</v>
      </c>
      <c r="AS54" s="3">
        <f t="shared" si="120"/>
        <v>126</v>
      </c>
      <c r="AT54" s="3">
        <f t="shared" si="117"/>
        <v>126</v>
      </c>
      <c r="AU54" s="3">
        <f t="shared" si="117"/>
        <v>126</v>
      </c>
      <c r="AV54" s="3">
        <f t="shared" si="117"/>
        <v>126</v>
      </c>
      <c r="AW54" s="3">
        <f t="shared" si="117"/>
        <v>126</v>
      </c>
      <c r="AX54" s="3">
        <f t="shared" si="117"/>
        <v>126</v>
      </c>
      <c r="AY54" s="3">
        <f t="shared" si="115"/>
        <v>126</v>
      </c>
      <c r="BA54" s="4" t="s">
        <v>177</v>
      </c>
      <c r="BB54" s="12">
        <f t="shared" si="28"/>
        <v>118.16666666666667</v>
      </c>
      <c r="BC54" s="3">
        <v>119</v>
      </c>
      <c r="BD54" s="3">
        <v>123</v>
      </c>
      <c r="BE54" s="3"/>
      <c r="BF54" s="3">
        <v>104</v>
      </c>
      <c r="BG54" s="3">
        <v>115</v>
      </c>
      <c r="BH54" s="3">
        <v>128</v>
      </c>
      <c r="BI54" s="3">
        <v>120</v>
      </c>
      <c r="BJ54" s="3">
        <v>130</v>
      </c>
      <c r="BK54" s="3">
        <v>137</v>
      </c>
      <c r="BL54" s="3">
        <v>140</v>
      </c>
      <c r="BM54" s="3">
        <v>138</v>
      </c>
      <c r="BN54" s="3">
        <v>129</v>
      </c>
      <c r="BP54" s="4" t="s">
        <v>177</v>
      </c>
      <c r="BQ54" s="9">
        <f>BB54/AM54</f>
        <v>0.9378306878306879</v>
      </c>
      <c r="BR54" s="9">
        <f t="shared" ref="BR54:BS56" si="121">BC54/AN54</f>
        <v>0.94444444444444442</v>
      </c>
      <c r="BS54" s="9">
        <f t="shared" si="121"/>
        <v>0.97619047619047616</v>
      </c>
      <c r="BT54" s="9"/>
      <c r="BU54" s="9">
        <f t="shared" ref="BU54:BW56" si="122">BF54/AQ54</f>
        <v>0.82539682539682535</v>
      </c>
      <c r="BV54" s="9">
        <f t="shared" si="122"/>
        <v>0.91269841269841268</v>
      </c>
      <c r="BW54" s="9">
        <f t="shared" si="122"/>
        <v>1.0158730158730158</v>
      </c>
      <c r="BX54" s="9">
        <f t="shared" si="118"/>
        <v>0.95238095238095233</v>
      </c>
      <c r="BY54" s="9">
        <f t="shared" si="118"/>
        <v>1.0317460317460319</v>
      </c>
      <c r="BZ54" s="9">
        <f t="shared" si="118"/>
        <v>1.0873015873015872</v>
      </c>
      <c r="CA54" s="9">
        <f t="shared" si="118"/>
        <v>1.1111111111111112</v>
      </c>
      <c r="CB54" s="9">
        <f t="shared" si="118"/>
        <v>1.0952380952380953</v>
      </c>
      <c r="CC54" s="9">
        <f t="shared" si="116"/>
        <v>1.0238095238095237</v>
      </c>
      <c r="CD54" s="7">
        <f t="shared" si="102"/>
        <v>6</v>
      </c>
      <c r="CE54" s="10" t="s">
        <v>223</v>
      </c>
      <c r="CF54" s="7">
        <f t="shared" si="103"/>
        <v>10</v>
      </c>
      <c r="CG54" s="11" t="s">
        <v>223</v>
      </c>
    </row>
    <row r="55" spans="1:85" ht="16" customHeight="1" x14ac:dyDescent="0.2">
      <c r="A55" s="3" t="s">
        <v>61</v>
      </c>
      <c r="B55" s="4" t="s">
        <v>167</v>
      </c>
      <c r="C55" s="3">
        <v>324</v>
      </c>
      <c r="D55" s="3">
        <v>324</v>
      </c>
      <c r="E55" s="3">
        <f t="shared" si="107"/>
        <v>259.27272727272725</v>
      </c>
      <c r="F55" s="3">
        <v>257</v>
      </c>
      <c r="G55" s="3">
        <v>277</v>
      </c>
      <c r="H55" s="3">
        <v>259</v>
      </c>
      <c r="I55" s="3">
        <v>251</v>
      </c>
      <c r="J55" s="3">
        <v>229</v>
      </c>
      <c r="K55" s="3"/>
      <c r="L55" s="3">
        <v>260</v>
      </c>
      <c r="M55" s="3">
        <v>268</v>
      </c>
      <c r="N55" s="3">
        <v>269</v>
      </c>
      <c r="O55" s="3">
        <v>279</v>
      </c>
      <c r="P55" s="3">
        <v>266</v>
      </c>
      <c r="Q55" s="3">
        <v>237</v>
      </c>
      <c r="S55" s="8">
        <f t="shared" si="85"/>
        <v>0.80022446689113347</v>
      </c>
      <c r="T55" s="9">
        <f t="shared" si="86"/>
        <v>0.79320987654320985</v>
      </c>
      <c r="U55" s="9">
        <f t="shared" si="87"/>
        <v>0.85493827160493829</v>
      </c>
      <c r="V55" s="9">
        <f t="shared" si="88"/>
        <v>0.79938271604938271</v>
      </c>
      <c r="W55" s="9">
        <f t="shared" si="89"/>
        <v>0.77469135802469136</v>
      </c>
      <c r="X55" s="9">
        <f t="shared" si="90"/>
        <v>0.70679012345679015</v>
      </c>
      <c r="Y55" s="9" t="str">
        <f t="shared" si="91"/>
        <v/>
      </c>
      <c r="Z55" s="9">
        <f t="shared" si="92"/>
        <v>0.80246913580246915</v>
      </c>
      <c r="AA55" s="9">
        <f t="shared" si="93"/>
        <v>0.8271604938271605</v>
      </c>
      <c r="AB55" s="9">
        <f t="shared" si="94"/>
        <v>0.83024691358024694</v>
      </c>
      <c r="AC55" s="9">
        <f t="shared" si="95"/>
        <v>0.86111111111111116</v>
      </c>
      <c r="AD55" s="9">
        <f t="shared" si="96"/>
        <v>0.82098765432098764</v>
      </c>
      <c r="AE55" s="9">
        <f t="shared" si="97"/>
        <v>0.73148148148148151</v>
      </c>
      <c r="AF55" s="7">
        <f t="shared" si="98"/>
        <v>0</v>
      </c>
      <c r="AG55" s="10" t="s">
        <v>224</v>
      </c>
      <c r="AH55" s="7">
        <f t="shared" si="99"/>
        <v>0</v>
      </c>
      <c r="AI55" s="11" t="str">
        <f t="shared" si="100"/>
        <v>No</v>
      </c>
      <c r="AK55" s="4" t="s">
        <v>178</v>
      </c>
      <c r="AL55" s="12">
        <f t="shared" si="110"/>
        <v>321</v>
      </c>
      <c r="AM55" s="12">
        <f t="shared" si="26"/>
        <v>321</v>
      </c>
      <c r="AN55" s="3">
        <f t="shared" si="119"/>
        <v>321</v>
      </c>
      <c r="AO55" s="3">
        <f t="shared" si="119"/>
        <v>321</v>
      </c>
      <c r="AP55" s="3"/>
      <c r="AQ55" s="3">
        <f t="shared" si="120"/>
        <v>321</v>
      </c>
      <c r="AR55" s="3">
        <f t="shared" si="120"/>
        <v>321</v>
      </c>
      <c r="AS55" s="3">
        <f t="shared" si="120"/>
        <v>321</v>
      </c>
      <c r="AT55" s="3">
        <f t="shared" si="117"/>
        <v>321</v>
      </c>
      <c r="AU55" s="3">
        <f t="shared" si="117"/>
        <v>321</v>
      </c>
      <c r="AV55" s="3">
        <f t="shared" si="117"/>
        <v>321</v>
      </c>
      <c r="AW55" s="3">
        <f t="shared" si="117"/>
        <v>321</v>
      </c>
      <c r="AX55" s="3">
        <f t="shared" si="117"/>
        <v>321</v>
      </c>
      <c r="AY55" s="3">
        <f t="shared" si="115"/>
        <v>321</v>
      </c>
      <c r="BA55" s="4" t="s">
        <v>178</v>
      </c>
      <c r="BB55" s="12">
        <f t="shared" si="28"/>
        <v>245.66666666666666</v>
      </c>
      <c r="BC55" s="3">
        <v>241</v>
      </c>
      <c r="BD55" s="3">
        <v>238</v>
      </c>
      <c r="BE55" s="3"/>
      <c r="BF55" s="3">
        <v>234</v>
      </c>
      <c r="BG55" s="3">
        <v>242</v>
      </c>
      <c r="BH55" s="3">
        <v>251</v>
      </c>
      <c r="BI55" s="3">
        <v>268</v>
      </c>
      <c r="BJ55" s="3">
        <v>255</v>
      </c>
      <c r="BK55" s="3">
        <v>251</v>
      </c>
      <c r="BL55" s="3">
        <v>240</v>
      </c>
      <c r="BM55" s="3">
        <v>241</v>
      </c>
      <c r="BN55" s="3">
        <v>236</v>
      </c>
      <c r="BP55" s="4" t="s">
        <v>178</v>
      </c>
      <c r="BQ55" s="9">
        <f>BB55/AM55</f>
        <v>0.76531671858774664</v>
      </c>
      <c r="BR55" s="9">
        <f t="shared" si="121"/>
        <v>0.75077881619937692</v>
      </c>
      <c r="BS55" s="9">
        <f t="shared" si="121"/>
        <v>0.74143302180685355</v>
      </c>
      <c r="BT55" s="9"/>
      <c r="BU55" s="9">
        <f t="shared" si="122"/>
        <v>0.7289719626168224</v>
      </c>
      <c r="BV55" s="9">
        <f t="shared" si="122"/>
        <v>0.75389408099688471</v>
      </c>
      <c r="BW55" s="9">
        <f t="shared" si="122"/>
        <v>0.7819314641744548</v>
      </c>
      <c r="BX55" s="9">
        <f t="shared" si="118"/>
        <v>0.83489096573208721</v>
      </c>
      <c r="BY55" s="9">
        <f t="shared" si="118"/>
        <v>0.79439252336448596</v>
      </c>
      <c r="BZ55" s="9">
        <f t="shared" si="118"/>
        <v>0.7819314641744548</v>
      </c>
      <c r="CA55" s="9">
        <f t="shared" si="118"/>
        <v>0.74766355140186913</v>
      </c>
      <c r="CB55" s="9">
        <f t="shared" si="118"/>
        <v>0.75077881619937692</v>
      </c>
      <c r="CC55" s="9">
        <f t="shared" si="116"/>
        <v>0.73520249221183798</v>
      </c>
      <c r="CD55" s="7">
        <f t="shared" si="102"/>
        <v>0</v>
      </c>
      <c r="CE55" s="10" t="s">
        <v>224</v>
      </c>
      <c r="CF55" s="7">
        <f t="shared" si="103"/>
        <v>0</v>
      </c>
      <c r="CG55" s="11" t="s">
        <v>224</v>
      </c>
    </row>
    <row r="56" spans="1:85" ht="16" customHeight="1" x14ac:dyDescent="0.2">
      <c r="A56" s="3" t="s">
        <v>62</v>
      </c>
      <c r="B56" s="4" t="s">
        <v>168</v>
      </c>
      <c r="C56" s="3">
        <v>110</v>
      </c>
      <c r="D56" s="3">
        <v>110</v>
      </c>
      <c r="E56" s="3">
        <f t="shared" si="107"/>
        <v>125.45454545454545</v>
      </c>
      <c r="F56" s="3">
        <v>119</v>
      </c>
      <c r="G56" s="3">
        <v>114</v>
      </c>
      <c r="H56" s="3"/>
      <c r="I56" s="3">
        <v>119</v>
      </c>
      <c r="J56" s="3">
        <v>127</v>
      </c>
      <c r="K56" s="3">
        <v>131</v>
      </c>
      <c r="L56" s="3">
        <v>132</v>
      </c>
      <c r="M56" s="3">
        <v>127</v>
      </c>
      <c r="N56" s="3">
        <v>126</v>
      </c>
      <c r="O56" s="3">
        <v>123</v>
      </c>
      <c r="P56" s="3">
        <v>129</v>
      </c>
      <c r="Q56" s="3">
        <v>133</v>
      </c>
      <c r="S56" s="8">
        <f t="shared" si="85"/>
        <v>1.140495867768595</v>
      </c>
      <c r="T56" s="9">
        <f t="shared" si="86"/>
        <v>1.0818181818181818</v>
      </c>
      <c r="U56" s="9">
        <f t="shared" si="87"/>
        <v>1.0363636363636364</v>
      </c>
      <c r="V56" s="9" t="str">
        <f t="shared" si="88"/>
        <v/>
      </c>
      <c r="W56" s="9">
        <f t="shared" si="89"/>
        <v>1.0818181818181818</v>
      </c>
      <c r="X56" s="9">
        <f t="shared" si="90"/>
        <v>1.1545454545454545</v>
      </c>
      <c r="Y56" s="9">
        <f t="shared" si="91"/>
        <v>1.1909090909090909</v>
      </c>
      <c r="Z56" s="9">
        <f t="shared" si="92"/>
        <v>1.2</v>
      </c>
      <c r="AA56" s="9">
        <f t="shared" si="93"/>
        <v>1.1545454545454545</v>
      </c>
      <c r="AB56" s="9">
        <f t="shared" si="94"/>
        <v>1.1454545454545455</v>
      </c>
      <c r="AC56" s="9">
        <f t="shared" si="95"/>
        <v>1.1181818181818182</v>
      </c>
      <c r="AD56" s="9">
        <f t="shared" si="96"/>
        <v>1.1727272727272726</v>
      </c>
      <c r="AE56" s="9">
        <f t="shared" si="97"/>
        <v>1.209090909090909</v>
      </c>
      <c r="AF56" s="7">
        <f t="shared" si="98"/>
        <v>11</v>
      </c>
      <c r="AG56" s="10" t="s">
        <v>223</v>
      </c>
      <c r="AH56" s="7">
        <f t="shared" si="99"/>
        <v>11</v>
      </c>
      <c r="AI56" s="11" t="str">
        <f t="shared" si="100"/>
        <v>Yes</v>
      </c>
      <c r="AK56" s="4" t="s">
        <v>179</v>
      </c>
      <c r="AL56" s="12">
        <f t="shared" si="110"/>
        <v>168</v>
      </c>
      <c r="AM56" s="12">
        <f t="shared" si="26"/>
        <v>168</v>
      </c>
      <c r="AN56" s="3">
        <f t="shared" si="119"/>
        <v>168</v>
      </c>
      <c r="AO56" s="3">
        <f t="shared" si="119"/>
        <v>168</v>
      </c>
      <c r="AP56" s="3">
        <f>SUMIFS($D$3:$D$116,$B$3:$B$116,$AK56,H$3:H$116, "&lt;&gt;")</f>
        <v>168</v>
      </c>
      <c r="AQ56" s="3">
        <f t="shared" si="120"/>
        <v>168</v>
      </c>
      <c r="AR56" s="3">
        <f t="shared" si="120"/>
        <v>168</v>
      </c>
      <c r="AS56" s="3">
        <f t="shared" si="120"/>
        <v>168</v>
      </c>
      <c r="AT56" s="3"/>
      <c r="AU56" s="3"/>
      <c r="AV56" s="3">
        <f>SUMIFS($D$3:$D$116,$B$3:$B$116,$AK56,N$3:N$116, "&lt;&gt;")</f>
        <v>168</v>
      </c>
      <c r="AW56" s="3">
        <f>SUMIFS($D$3:$D$116,$B$3:$B$116,$AK56,O$3:O$116, "&lt;&gt;")</f>
        <v>168</v>
      </c>
      <c r="AX56" s="3">
        <f>SUMIFS($D$3:$D$116,$B$3:$B$116,$AK56,P$3:P$116, "&lt;&gt;")</f>
        <v>168</v>
      </c>
      <c r="AY56" s="3">
        <f t="shared" si="115"/>
        <v>168</v>
      </c>
      <c r="BA56" s="4" t="s">
        <v>179</v>
      </c>
      <c r="BB56" s="12">
        <f t="shared" si="28"/>
        <v>148.16666666666666</v>
      </c>
      <c r="BC56" s="3">
        <v>150</v>
      </c>
      <c r="BD56" s="3">
        <v>138</v>
      </c>
      <c r="BE56" s="3">
        <v>140</v>
      </c>
      <c r="BF56" s="3">
        <v>158</v>
      </c>
      <c r="BG56" s="3">
        <v>153</v>
      </c>
      <c r="BH56" s="3">
        <v>150</v>
      </c>
      <c r="BI56" s="43" t="s">
        <v>241</v>
      </c>
      <c r="BJ56" s="3"/>
      <c r="BK56" s="3">
        <v>170</v>
      </c>
      <c r="BL56" s="3">
        <v>185</v>
      </c>
      <c r="BM56" s="3">
        <v>189</v>
      </c>
      <c r="BN56" s="3">
        <v>161</v>
      </c>
      <c r="BP56" s="4" t="s">
        <v>179</v>
      </c>
      <c r="BQ56" s="9">
        <f>BB56/AM56</f>
        <v>0.88194444444444442</v>
      </c>
      <c r="BR56" s="9">
        <f t="shared" si="121"/>
        <v>0.8928571428571429</v>
      </c>
      <c r="BS56" s="9">
        <f t="shared" si="121"/>
        <v>0.8214285714285714</v>
      </c>
      <c r="BT56" s="9">
        <f>BE56/AP56</f>
        <v>0.83333333333333337</v>
      </c>
      <c r="BU56" s="9">
        <f t="shared" si="122"/>
        <v>0.94047619047619047</v>
      </c>
      <c r="BV56" s="9">
        <f t="shared" si="122"/>
        <v>0.9107142857142857</v>
      </c>
      <c r="BW56" s="9">
        <f t="shared" si="122"/>
        <v>0.8928571428571429</v>
      </c>
      <c r="BX56" s="28" t="s">
        <v>241</v>
      </c>
      <c r="BY56" s="9"/>
      <c r="BZ56" s="9">
        <f>BK56/AV56</f>
        <v>1.0119047619047619</v>
      </c>
      <c r="CA56" s="9">
        <f>BL56/AW56</f>
        <v>1.1011904761904763</v>
      </c>
      <c r="CB56" s="9">
        <f>BM56/AX56</f>
        <v>1.125</v>
      </c>
      <c r="CC56" s="9">
        <f t="shared" si="116"/>
        <v>0.95833333333333337</v>
      </c>
      <c r="CD56" s="7">
        <f t="shared" si="102"/>
        <v>3</v>
      </c>
      <c r="CE56" s="10" t="s">
        <v>223</v>
      </c>
      <c r="CF56" s="7">
        <f t="shared" si="103"/>
        <v>6</v>
      </c>
      <c r="CG56" s="11" t="s">
        <v>223</v>
      </c>
    </row>
    <row r="57" spans="1:85" ht="16" customHeight="1" x14ac:dyDescent="0.2">
      <c r="A57" s="3" t="s">
        <v>63</v>
      </c>
      <c r="B57" s="4" t="s">
        <v>168</v>
      </c>
      <c r="C57" s="3">
        <v>40</v>
      </c>
      <c r="D57" s="3">
        <v>40</v>
      </c>
      <c r="E57" s="3">
        <f t="shared" si="107"/>
        <v>10.777777777777779</v>
      </c>
      <c r="F57" s="3">
        <v>10</v>
      </c>
      <c r="G57" s="3">
        <v>17</v>
      </c>
      <c r="H57" s="3"/>
      <c r="I57" s="3"/>
      <c r="J57" s="3"/>
      <c r="K57" s="3">
        <v>3</v>
      </c>
      <c r="L57" s="3">
        <v>16</v>
      </c>
      <c r="M57" s="3">
        <v>16</v>
      </c>
      <c r="N57" s="3">
        <v>10</v>
      </c>
      <c r="O57" s="3">
        <v>7</v>
      </c>
      <c r="P57" s="3">
        <v>9</v>
      </c>
      <c r="Q57" s="3">
        <v>9</v>
      </c>
      <c r="S57" s="8">
        <f t="shared" si="85"/>
        <v>0.26944444444444443</v>
      </c>
      <c r="T57" s="9">
        <f t="shared" si="86"/>
        <v>0.25</v>
      </c>
      <c r="U57" s="9">
        <f t="shared" si="87"/>
        <v>0.42499999999999999</v>
      </c>
      <c r="V57" s="9" t="str">
        <f t="shared" si="88"/>
        <v/>
      </c>
      <c r="W57" s="9" t="str">
        <f t="shared" si="89"/>
        <v/>
      </c>
      <c r="X57" s="9" t="str">
        <f t="shared" si="90"/>
        <v/>
      </c>
      <c r="Y57" s="9">
        <f t="shared" si="91"/>
        <v>7.4999999999999997E-2</v>
      </c>
      <c r="Z57" s="9">
        <f t="shared" si="92"/>
        <v>0.4</v>
      </c>
      <c r="AA57" s="9">
        <f t="shared" si="93"/>
        <v>0.4</v>
      </c>
      <c r="AB57" s="9">
        <f t="shared" si="94"/>
        <v>0.25</v>
      </c>
      <c r="AC57" s="9">
        <f t="shared" si="95"/>
        <v>0.17499999999999999</v>
      </c>
      <c r="AD57" s="9">
        <f t="shared" si="96"/>
        <v>0.22500000000000001</v>
      </c>
      <c r="AE57" s="9">
        <f t="shared" si="97"/>
        <v>0.22500000000000001</v>
      </c>
      <c r="AF57" s="7">
        <f t="shared" si="98"/>
        <v>0</v>
      </c>
      <c r="AG57" s="10" t="s">
        <v>224</v>
      </c>
      <c r="AH57" s="7">
        <f t="shared" si="99"/>
        <v>0</v>
      </c>
      <c r="AI57" s="11" t="str">
        <f t="shared" si="100"/>
        <v>No</v>
      </c>
      <c r="AK57" s="4" t="s">
        <v>180</v>
      </c>
      <c r="AL57" s="12"/>
      <c r="AM57" s="12"/>
      <c r="AN57" s="3"/>
      <c r="AO57" s="3"/>
      <c r="AP57" s="3"/>
      <c r="AQ57" s="3"/>
      <c r="AR57" s="3"/>
      <c r="AS57" s="3"/>
      <c r="AT57" s="3"/>
      <c r="AU57" s="3"/>
      <c r="AV57" s="3"/>
      <c r="AW57" s="3"/>
      <c r="AX57" s="3"/>
      <c r="AY57" s="3"/>
      <c r="BA57" s="4" t="s">
        <v>180</v>
      </c>
      <c r="BB57" s="12"/>
      <c r="BC57" s="3"/>
      <c r="BD57" s="3"/>
      <c r="BE57" s="3"/>
      <c r="BF57" s="3"/>
      <c r="BG57" s="3"/>
      <c r="BH57" s="3" t="s">
        <v>240</v>
      </c>
      <c r="BI57" s="3" t="s">
        <v>240</v>
      </c>
      <c r="BJ57" s="3"/>
      <c r="BK57" s="3"/>
      <c r="BL57" s="3"/>
      <c r="BM57" s="3"/>
      <c r="BN57" s="3"/>
      <c r="BP57" s="4" t="s">
        <v>180</v>
      </c>
      <c r="BQ57" s="9"/>
      <c r="BR57" s="9"/>
      <c r="BS57" s="9"/>
      <c r="BT57" s="9"/>
      <c r="BU57" s="9"/>
      <c r="BV57" s="9"/>
      <c r="BW57" s="28" t="s">
        <v>241</v>
      </c>
      <c r="BX57" s="28" t="s">
        <v>241</v>
      </c>
      <c r="BY57" s="9"/>
      <c r="BZ57" s="9"/>
      <c r="CA57" s="9"/>
      <c r="CB57" s="9"/>
      <c r="CC57" s="9"/>
      <c r="CD57" s="7">
        <f t="shared" si="102"/>
        <v>0</v>
      </c>
      <c r="CE57" s="10" t="s">
        <v>224</v>
      </c>
      <c r="CF57" s="7">
        <f t="shared" si="103"/>
        <v>0</v>
      </c>
      <c r="CG57" s="11" t="s">
        <v>224</v>
      </c>
    </row>
    <row r="58" spans="1:85" ht="16" customHeight="1" x14ac:dyDescent="0.2">
      <c r="A58" s="3" t="s">
        <v>64</v>
      </c>
      <c r="B58" s="4" t="s">
        <v>169</v>
      </c>
      <c r="C58" s="3">
        <v>222</v>
      </c>
      <c r="D58" s="3">
        <v>222</v>
      </c>
      <c r="E58" s="3">
        <f t="shared" si="107"/>
        <v>189.33333333333334</v>
      </c>
      <c r="F58" s="3">
        <v>179</v>
      </c>
      <c r="G58" s="3">
        <v>184</v>
      </c>
      <c r="H58" s="3">
        <v>182</v>
      </c>
      <c r="I58" s="3">
        <v>173</v>
      </c>
      <c r="J58" s="3"/>
      <c r="K58" s="3">
        <v>194</v>
      </c>
      <c r="L58" s="3">
        <v>177</v>
      </c>
      <c r="M58" s="3">
        <v>192</v>
      </c>
      <c r="N58" s="3">
        <v>218</v>
      </c>
      <c r="O58" s="3">
        <v>205</v>
      </c>
      <c r="P58" s="3"/>
      <c r="Q58" s="3"/>
      <c r="S58" s="8">
        <f t="shared" si="85"/>
        <v>0.85285285285285295</v>
      </c>
      <c r="T58" s="9">
        <f t="shared" si="86"/>
        <v>0.80630630630630629</v>
      </c>
      <c r="U58" s="9">
        <f t="shared" si="87"/>
        <v>0.8288288288288288</v>
      </c>
      <c r="V58" s="9">
        <f t="shared" si="88"/>
        <v>0.81981981981981977</v>
      </c>
      <c r="W58" s="9">
        <f t="shared" si="89"/>
        <v>0.77927927927927931</v>
      </c>
      <c r="X58" s="9" t="str">
        <f t="shared" si="90"/>
        <v/>
      </c>
      <c r="Y58" s="9">
        <f t="shared" si="91"/>
        <v>0.87387387387387383</v>
      </c>
      <c r="Z58" s="9">
        <f t="shared" si="92"/>
        <v>0.79729729729729726</v>
      </c>
      <c r="AA58" s="9">
        <f t="shared" si="93"/>
        <v>0.86486486486486491</v>
      </c>
      <c r="AB58" s="9">
        <f t="shared" si="94"/>
        <v>0.98198198198198194</v>
      </c>
      <c r="AC58" s="9">
        <f t="shared" si="95"/>
        <v>0.92342342342342343</v>
      </c>
      <c r="AD58" s="9" t="str">
        <f t="shared" si="96"/>
        <v/>
      </c>
      <c r="AE58" s="9" t="str">
        <f t="shared" si="97"/>
        <v/>
      </c>
      <c r="AF58" s="7">
        <f t="shared" si="98"/>
        <v>0</v>
      </c>
      <c r="AG58" s="10" t="s">
        <v>224</v>
      </c>
      <c r="AH58" s="7">
        <f t="shared" si="99"/>
        <v>2</v>
      </c>
      <c r="AI58" s="11" t="str">
        <f t="shared" si="100"/>
        <v>Yes</v>
      </c>
      <c r="AK58" s="4" t="s">
        <v>181</v>
      </c>
      <c r="AL58" s="12">
        <f t="shared" ref="AL58:AL67" si="123">SUMIF($B$3:$B$116,AK58,D$3:D$116)</f>
        <v>68</v>
      </c>
      <c r="AM58" s="12">
        <f t="shared" si="26"/>
        <v>68</v>
      </c>
      <c r="AN58" s="3">
        <f t="shared" ref="AN58:AY60" si="124">SUMIFS($D$3:$D$116,$B$3:$B$116,$AK58,F$3:F$116, "&lt;&gt;")</f>
        <v>68</v>
      </c>
      <c r="AO58" s="3">
        <f t="shared" si="124"/>
        <v>68</v>
      </c>
      <c r="AP58" s="3">
        <f t="shared" si="124"/>
        <v>68</v>
      </c>
      <c r="AQ58" s="3">
        <f t="shared" si="124"/>
        <v>68</v>
      </c>
      <c r="AR58" s="3">
        <f t="shared" si="124"/>
        <v>68</v>
      </c>
      <c r="AS58" s="3">
        <f t="shared" si="124"/>
        <v>68</v>
      </c>
      <c r="AT58" s="3">
        <f t="shared" si="124"/>
        <v>68</v>
      </c>
      <c r="AU58" s="3">
        <f t="shared" si="124"/>
        <v>68</v>
      </c>
      <c r="AV58" s="3">
        <f t="shared" si="124"/>
        <v>68</v>
      </c>
      <c r="AW58" s="3">
        <f t="shared" si="124"/>
        <v>68</v>
      </c>
      <c r="AX58" s="3">
        <f t="shared" si="124"/>
        <v>68</v>
      </c>
      <c r="AY58" s="3">
        <f t="shared" si="124"/>
        <v>68</v>
      </c>
      <c r="BA58" s="4" t="s">
        <v>181</v>
      </c>
      <c r="BB58" s="12">
        <f t="shared" si="28"/>
        <v>63.142857142857146</v>
      </c>
      <c r="BC58" s="3">
        <v>49</v>
      </c>
      <c r="BD58" s="3">
        <v>63</v>
      </c>
      <c r="BE58" s="3">
        <v>62</v>
      </c>
      <c r="BF58" s="3">
        <v>71</v>
      </c>
      <c r="BG58" s="3">
        <v>74</v>
      </c>
      <c r="BH58" s="3">
        <v>56</v>
      </c>
      <c r="BI58" s="3">
        <v>67</v>
      </c>
      <c r="BJ58" s="3">
        <v>69</v>
      </c>
      <c r="BK58" s="3">
        <v>71</v>
      </c>
      <c r="BL58" s="3">
        <v>65</v>
      </c>
      <c r="BM58" s="3">
        <v>57</v>
      </c>
      <c r="BN58" s="3">
        <v>50</v>
      </c>
      <c r="BP58" s="4" t="s">
        <v>181</v>
      </c>
      <c r="BQ58" s="9">
        <f t="shared" ref="BQ58:CC59" si="125">BB58/AM58</f>
        <v>0.9285714285714286</v>
      </c>
      <c r="BR58" s="9">
        <f t="shared" si="125"/>
        <v>0.72058823529411764</v>
      </c>
      <c r="BS58" s="9">
        <f t="shared" si="125"/>
        <v>0.92647058823529416</v>
      </c>
      <c r="BT58" s="9">
        <f t="shared" si="125"/>
        <v>0.91176470588235292</v>
      </c>
      <c r="BU58" s="9">
        <f t="shared" si="125"/>
        <v>1.0441176470588236</v>
      </c>
      <c r="BV58" s="9">
        <f t="shared" si="125"/>
        <v>1.088235294117647</v>
      </c>
      <c r="BW58" s="9">
        <f t="shared" si="125"/>
        <v>0.82352941176470584</v>
      </c>
      <c r="BX58" s="9">
        <f t="shared" si="125"/>
        <v>0.98529411764705888</v>
      </c>
      <c r="BY58" s="9">
        <f t="shared" si="125"/>
        <v>1.0147058823529411</v>
      </c>
      <c r="BZ58" s="9">
        <f t="shared" si="125"/>
        <v>1.0441176470588236</v>
      </c>
      <c r="CA58" s="9">
        <f t="shared" si="125"/>
        <v>0.95588235294117652</v>
      </c>
      <c r="CB58" s="9">
        <f t="shared" si="125"/>
        <v>0.83823529411764708</v>
      </c>
      <c r="CC58" s="9">
        <f t="shared" si="125"/>
        <v>0.73529411764705888</v>
      </c>
      <c r="CD58" s="7">
        <f t="shared" si="102"/>
        <v>4</v>
      </c>
      <c r="CE58" s="10" t="s">
        <v>223</v>
      </c>
      <c r="CF58" s="7">
        <f t="shared" si="103"/>
        <v>8</v>
      </c>
      <c r="CG58" s="11" t="s">
        <v>223</v>
      </c>
    </row>
    <row r="59" spans="1:85" ht="16" customHeight="1" x14ac:dyDescent="0.2">
      <c r="A59" s="3" t="s">
        <v>65</v>
      </c>
      <c r="B59" s="4" t="s">
        <v>170</v>
      </c>
      <c r="C59" s="3">
        <v>92</v>
      </c>
      <c r="D59" s="3">
        <v>92</v>
      </c>
      <c r="E59" s="3">
        <f t="shared" si="107"/>
        <v>68.545454545454547</v>
      </c>
      <c r="F59" s="3"/>
      <c r="G59" s="3">
        <v>69</v>
      </c>
      <c r="H59" s="3">
        <v>61</v>
      </c>
      <c r="I59" s="3">
        <v>53</v>
      </c>
      <c r="J59" s="3">
        <v>59</v>
      </c>
      <c r="K59" s="3">
        <v>73</v>
      </c>
      <c r="L59" s="3">
        <v>75</v>
      </c>
      <c r="M59" s="3">
        <v>67</v>
      </c>
      <c r="N59" s="3">
        <v>77</v>
      </c>
      <c r="O59" s="3">
        <v>79</v>
      </c>
      <c r="P59" s="3">
        <v>73</v>
      </c>
      <c r="Q59" s="3">
        <v>68</v>
      </c>
      <c r="S59" s="8">
        <f t="shared" si="85"/>
        <v>0.74505928853754955</v>
      </c>
      <c r="T59" s="9" t="str">
        <f t="shared" si="86"/>
        <v/>
      </c>
      <c r="U59" s="9">
        <f t="shared" si="87"/>
        <v>0.75</v>
      </c>
      <c r="V59" s="9">
        <f t="shared" si="88"/>
        <v>0.66304347826086951</v>
      </c>
      <c r="W59" s="9">
        <f t="shared" si="89"/>
        <v>0.57608695652173914</v>
      </c>
      <c r="X59" s="9">
        <f t="shared" si="90"/>
        <v>0.64130434782608692</v>
      </c>
      <c r="Y59" s="9">
        <f t="shared" si="91"/>
        <v>0.79347826086956519</v>
      </c>
      <c r="Z59" s="9">
        <f t="shared" si="92"/>
        <v>0.81521739130434778</v>
      </c>
      <c r="AA59" s="9">
        <f t="shared" si="93"/>
        <v>0.72826086956521741</v>
      </c>
      <c r="AB59" s="9">
        <f t="shared" si="94"/>
        <v>0.83695652173913049</v>
      </c>
      <c r="AC59" s="9">
        <f t="shared" si="95"/>
        <v>0.85869565217391308</v>
      </c>
      <c r="AD59" s="9">
        <f t="shared" si="96"/>
        <v>0.79347826086956519</v>
      </c>
      <c r="AE59" s="9">
        <f t="shared" si="97"/>
        <v>0.73913043478260865</v>
      </c>
      <c r="AF59" s="7">
        <f t="shared" si="98"/>
        <v>0</v>
      </c>
      <c r="AG59" s="10" t="s">
        <v>224</v>
      </c>
      <c r="AH59" s="7">
        <f t="shared" si="99"/>
        <v>0</v>
      </c>
      <c r="AI59" s="11" t="str">
        <f t="shared" si="100"/>
        <v>No</v>
      </c>
      <c r="AK59" s="4" t="s">
        <v>182</v>
      </c>
      <c r="AL59" s="12">
        <f t="shared" si="123"/>
        <v>171</v>
      </c>
      <c r="AM59" s="12">
        <f t="shared" si="26"/>
        <v>171</v>
      </c>
      <c r="AN59" s="3">
        <f t="shared" si="124"/>
        <v>171</v>
      </c>
      <c r="AO59" s="3">
        <f t="shared" si="124"/>
        <v>171</v>
      </c>
      <c r="AP59" s="3">
        <f t="shared" si="124"/>
        <v>171</v>
      </c>
      <c r="AQ59" s="3">
        <f t="shared" si="124"/>
        <v>171</v>
      </c>
      <c r="AR59" s="3">
        <f t="shared" si="124"/>
        <v>171</v>
      </c>
      <c r="AS59" s="3">
        <f t="shared" si="124"/>
        <v>171</v>
      </c>
      <c r="AT59" s="3">
        <f t="shared" si="124"/>
        <v>171</v>
      </c>
      <c r="AU59" s="3">
        <f t="shared" si="124"/>
        <v>171</v>
      </c>
      <c r="AV59" s="3">
        <f t="shared" si="124"/>
        <v>171</v>
      </c>
      <c r="AW59" s="3">
        <f t="shared" si="124"/>
        <v>171</v>
      </c>
      <c r="AX59" s="3">
        <f t="shared" si="124"/>
        <v>171</v>
      </c>
      <c r="AY59" s="3">
        <f t="shared" si="124"/>
        <v>171</v>
      </c>
      <c r="BA59" s="4" t="s">
        <v>182</v>
      </c>
      <c r="BB59" s="12">
        <f t="shared" si="28"/>
        <v>175.14285714285714</v>
      </c>
      <c r="BC59" s="3">
        <v>182</v>
      </c>
      <c r="BD59" s="3">
        <v>177</v>
      </c>
      <c r="BE59" s="3">
        <v>171</v>
      </c>
      <c r="BF59" s="3">
        <v>170</v>
      </c>
      <c r="BG59" s="3">
        <v>173</v>
      </c>
      <c r="BH59" s="3">
        <v>183</v>
      </c>
      <c r="BI59" s="3">
        <v>170</v>
      </c>
      <c r="BJ59" s="3">
        <v>180</v>
      </c>
      <c r="BK59" s="3">
        <v>186</v>
      </c>
      <c r="BL59" s="3">
        <v>186</v>
      </c>
      <c r="BM59" s="3">
        <v>181</v>
      </c>
      <c r="BN59" s="3">
        <v>160</v>
      </c>
      <c r="BP59" s="4" t="s">
        <v>182</v>
      </c>
      <c r="BQ59" s="9">
        <f t="shared" si="125"/>
        <v>1.0242272347535506</v>
      </c>
      <c r="BR59" s="9">
        <f t="shared" si="125"/>
        <v>1.064327485380117</v>
      </c>
      <c r="BS59" s="9">
        <f t="shared" si="125"/>
        <v>1.0350877192982457</v>
      </c>
      <c r="BT59" s="9">
        <f t="shared" si="125"/>
        <v>1</v>
      </c>
      <c r="BU59" s="9">
        <f t="shared" si="125"/>
        <v>0.99415204678362568</v>
      </c>
      <c r="BV59" s="9">
        <f t="shared" si="125"/>
        <v>1.0116959064327486</v>
      </c>
      <c r="BW59" s="9">
        <f t="shared" si="125"/>
        <v>1.0701754385964912</v>
      </c>
      <c r="BX59" s="9">
        <f t="shared" si="125"/>
        <v>0.99415204678362568</v>
      </c>
      <c r="BY59" s="9">
        <f t="shared" si="125"/>
        <v>1.0526315789473684</v>
      </c>
      <c r="BZ59" s="9">
        <f t="shared" si="125"/>
        <v>1.0877192982456141</v>
      </c>
      <c r="CA59" s="9">
        <f t="shared" si="125"/>
        <v>1.0877192982456141</v>
      </c>
      <c r="CB59" s="9">
        <f t="shared" si="125"/>
        <v>1.0584795321637428</v>
      </c>
      <c r="CC59" s="9">
        <f t="shared" si="125"/>
        <v>0.93567251461988299</v>
      </c>
      <c r="CD59" s="7">
        <f t="shared" si="102"/>
        <v>8</v>
      </c>
      <c r="CE59" s="10" t="s">
        <v>223</v>
      </c>
      <c r="CF59" s="7">
        <f t="shared" si="103"/>
        <v>12</v>
      </c>
      <c r="CG59" s="11" t="s">
        <v>223</v>
      </c>
    </row>
    <row r="60" spans="1:85" ht="16" customHeight="1" x14ac:dyDescent="0.2">
      <c r="A60" s="3" t="s">
        <v>66</v>
      </c>
      <c r="B60" s="4" t="s">
        <v>165</v>
      </c>
      <c r="C60" s="3">
        <v>274</v>
      </c>
      <c r="D60" s="3">
        <v>274</v>
      </c>
      <c r="E60" s="3">
        <f t="shared" si="107"/>
        <v>282.58333333333331</v>
      </c>
      <c r="F60" s="3">
        <v>266</v>
      </c>
      <c r="G60" s="3">
        <v>257</v>
      </c>
      <c r="H60" s="3">
        <v>266</v>
      </c>
      <c r="I60" s="3">
        <v>246</v>
      </c>
      <c r="J60" s="3">
        <v>271</v>
      </c>
      <c r="K60" s="3">
        <v>273</v>
      </c>
      <c r="L60" s="3">
        <v>294</v>
      </c>
      <c r="M60" s="3">
        <v>302</v>
      </c>
      <c r="N60" s="3">
        <v>316</v>
      </c>
      <c r="O60" s="3">
        <v>312</v>
      </c>
      <c r="P60" s="3">
        <v>305</v>
      </c>
      <c r="Q60" s="3">
        <v>283</v>
      </c>
      <c r="S60" s="8">
        <f t="shared" si="85"/>
        <v>1.0313260340632604</v>
      </c>
      <c r="T60" s="9">
        <f t="shared" si="86"/>
        <v>0.97080291970802923</v>
      </c>
      <c r="U60" s="9">
        <f t="shared" si="87"/>
        <v>0.93795620437956206</v>
      </c>
      <c r="V60" s="9">
        <f t="shared" si="88"/>
        <v>0.97080291970802923</v>
      </c>
      <c r="W60" s="9">
        <f t="shared" si="89"/>
        <v>0.8978102189781022</v>
      </c>
      <c r="X60" s="9">
        <f t="shared" si="90"/>
        <v>0.98905109489051091</v>
      </c>
      <c r="Y60" s="9">
        <f t="shared" si="91"/>
        <v>0.9963503649635036</v>
      </c>
      <c r="Z60" s="9">
        <f t="shared" si="92"/>
        <v>1.0729927007299269</v>
      </c>
      <c r="AA60" s="9">
        <f t="shared" si="93"/>
        <v>1.1021897810218979</v>
      </c>
      <c r="AB60" s="9">
        <f t="shared" si="94"/>
        <v>1.1532846715328466</v>
      </c>
      <c r="AC60" s="9">
        <f t="shared" si="95"/>
        <v>1.1386861313868613</v>
      </c>
      <c r="AD60" s="9">
        <f t="shared" si="96"/>
        <v>1.1131386861313868</v>
      </c>
      <c r="AE60" s="9">
        <f t="shared" si="97"/>
        <v>1.0328467153284671</v>
      </c>
      <c r="AF60" s="7">
        <f t="shared" si="98"/>
        <v>6</v>
      </c>
      <c r="AG60" s="10" t="s">
        <v>223</v>
      </c>
      <c r="AH60" s="7">
        <f t="shared" si="99"/>
        <v>11</v>
      </c>
      <c r="AI60" s="11" t="str">
        <f t="shared" si="100"/>
        <v>Yes</v>
      </c>
      <c r="AK60" s="4" t="s">
        <v>183</v>
      </c>
      <c r="AL60" s="12">
        <f t="shared" si="123"/>
        <v>3095</v>
      </c>
      <c r="AM60" s="12">
        <f t="shared" si="26"/>
        <v>3095</v>
      </c>
      <c r="AN60" s="3">
        <f t="shared" si="124"/>
        <v>3095</v>
      </c>
      <c r="AO60" s="3">
        <f t="shared" si="124"/>
        <v>3095</v>
      </c>
      <c r="AP60" s="3">
        <f t="shared" si="124"/>
        <v>3095</v>
      </c>
      <c r="AQ60" s="3">
        <f t="shared" si="124"/>
        <v>3095</v>
      </c>
      <c r="AR60" s="3">
        <f t="shared" si="124"/>
        <v>3095</v>
      </c>
      <c r="AS60" s="3">
        <f t="shared" si="124"/>
        <v>3095</v>
      </c>
      <c r="AT60" s="3">
        <f t="shared" si="124"/>
        <v>3095</v>
      </c>
      <c r="AU60" s="3">
        <f t="shared" si="124"/>
        <v>3095</v>
      </c>
      <c r="AV60" s="3">
        <f t="shared" si="124"/>
        <v>3095</v>
      </c>
      <c r="AW60" s="3">
        <f t="shared" si="124"/>
        <v>3095</v>
      </c>
      <c r="AX60" s="3">
        <f t="shared" si="124"/>
        <v>3095</v>
      </c>
      <c r="AY60" s="3">
        <f t="shared" si="124"/>
        <v>470</v>
      </c>
      <c r="BA60" s="4" t="s">
        <v>183</v>
      </c>
      <c r="BB60" s="12">
        <f t="shared" si="28"/>
        <v>1662.7142857142858</v>
      </c>
      <c r="BC60" s="3">
        <v>1718</v>
      </c>
      <c r="BD60" s="3">
        <v>1655</v>
      </c>
      <c r="BE60" s="3">
        <v>1688</v>
      </c>
      <c r="BF60" s="3">
        <v>1620</v>
      </c>
      <c r="BG60" s="3">
        <v>1731</v>
      </c>
      <c r="BH60" s="3">
        <v>1579</v>
      </c>
      <c r="BI60" s="3">
        <v>1648</v>
      </c>
      <c r="BJ60" s="3">
        <v>1791</v>
      </c>
      <c r="BK60" s="3">
        <v>1635</v>
      </c>
      <c r="BL60" s="3">
        <v>1556</v>
      </c>
      <c r="BM60" s="3">
        <v>1461</v>
      </c>
      <c r="BN60" s="3"/>
      <c r="BP60" s="4" t="s">
        <v>183</v>
      </c>
      <c r="BQ60" s="9">
        <f t="shared" ref="BQ60:CB60" si="126">BB60/AM60</f>
        <v>0.53722594045695826</v>
      </c>
      <c r="BR60" s="9">
        <f t="shared" si="126"/>
        <v>0.55508885298869148</v>
      </c>
      <c r="BS60" s="9">
        <f t="shared" si="126"/>
        <v>0.53473344103392573</v>
      </c>
      <c r="BT60" s="9">
        <f t="shared" si="126"/>
        <v>0.54539579967689822</v>
      </c>
      <c r="BU60" s="9">
        <f t="shared" si="126"/>
        <v>0.52342487883683364</v>
      </c>
      <c r="BV60" s="9">
        <f t="shared" si="126"/>
        <v>0.55928917609046847</v>
      </c>
      <c r="BW60" s="9">
        <f t="shared" si="126"/>
        <v>0.51017770597738288</v>
      </c>
      <c r="BX60" s="9">
        <f t="shared" si="126"/>
        <v>0.53247172859450731</v>
      </c>
      <c r="BY60" s="9">
        <f t="shared" si="126"/>
        <v>0.57867528271405488</v>
      </c>
      <c r="BZ60" s="9">
        <f t="shared" si="126"/>
        <v>0.52827140549273022</v>
      </c>
      <c r="CA60" s="9">
        <f t="shared" si="126"/>
        <v>0.50274636510500803</v>
      </c>
      <c r="CB60" s="9">
        <f t="shared" si="126"/>
        <v>0.47205169628432958</v>
      </c>
      <c r="CC60" s="9"/>
      <c r="CD60" s="7">
        <f t="shared" si="102"/>
        <v>0</v>
      </c>
      <c r="CE60" s="10" t="s">
        <v>224</v>
      </c>
      <c r="CF60" s="7">
        <f t="shared" si="103"/>
        <v>0</v>
      </c>
      <c r="CG60" s="11" t="s">
        <v>224</v>
      </c>
    </row>
    <row r="61" spans="1:85" ht="16" customHeight="1" x14ac:dyDescent="0.2">
      <c r="A61" s="3" t="s">
        <v>67</v>
      </c>
      <c r="B61" s="4" t="s">
        <v>171</v>
      </c>
      <c r="C61" s="3">
        <v>221</v>
      </c>
      <c r="D61" s="3">
        <v>221</v>
      </c>
      <c r="E61" s="3">
        <f t="shared" si="107"/>
        <v>160.18181818181819</v>
      </c>
      <c r="F61" s="3">
        <v>168</v>
      </c>
      <c r="G61" s="3">
        <v>163</v>
      </c>
      <c r="H61" s="3">
        <v>163</v>
      </c>
      <c r="I61" s="3">
        <v>147</v>
      </c>
      <c r="J61" s="3">
        <v>152</v>
      </c>
      <c r="K61" s="3">
        <v>165</v>
      </c>
      <c r="L61" s="3">
        <v>168</v>
      </c>
      <c r="M61" s="3">
        <v>164</v>
      </c>
      <c r="N61" s="3"/>
      <c r="O61" s="3">
        <v>158</v>
      </c>
      <c r="P61" s="3">
        <v>158</v>
      </c>
      <c r="Q61" s="3">
        <v>156</v>
      </c>
      <c r="S61" s="8">
        <f t="shared" si="85"/>
        <v>0.72480460715754835</v>
      </c>
      <c r="T61" s="9">
        <f t="shared" si="86"/>
        <v>0.76018099547511309</v>
      </c>
      <c r="U61" s="9">
        <f t="shared" si="87"/>
        <v>0.73755656108597289</v>
      </c>
      <c r="V61" s="9">
        <f t="shared" si="88"/>
        <v>0.73755656108597289</v>
      </c>
      <c r="W61" s="9">
        <f t="shared" si="89"/>
        <v>0.66515837104072395</v>
      </c>
      <c r="X61" s="9">
        <f t="shared" si="90"/>
        <v>0.68778280542986425</v>
      </c>
      <c r="Y61" s="9">
        <f t="shared" si="91"/>
        <v>0.74660633484162897</v>
      </c>
      <c r="Z61" s="9">
        <f t="shared" si="92"/>
        <v>0.76018099547511309</v>
      </c>
      <c r="AA61" s="9">
        <f t="shared" si="93"/>
        <v>0.74208144796380093</v>
      </c>
      <c r="AB61" s="9" t="str">
        <f t="shared" si="94"/>
        <v/>
      </c>
      <c r="AC61" s="9">
        <f t="shared" si="95"/>
        <v>0.71493212669683259</v>
      </c>
      <c r="AD61" s="9">
        <f t="shared" si="96"/>
        <v>0.71493212669683259</v>
      </c>
      <c r="AE61" s="9">
        <f t="shared" si="97"/>
        <v>0.70588235294117652</v>
      </c>
      <c r="AF61" s="7">
        <f t="shared" si="98"/>
        <v>0</v>
      </c>
      <c r="AG61" s="10" t="s">
        <v>224</v>
      </c>
      <c r="AH61" s="7">
        <f t="shared" si="99"/>
        <v>0</v>
      </c>
      <c r="AI61" s="11" t="str">
        <f t="shared" si="100"/>
        <v>No</v>
      </c>
      <c r="AK61" s="4" t="s">
        <v>184</v>
      </c>
      <c r="AL61" s="12">
        <f t="shared" si="123"/>
        <v>106</v>
      </c>
      <c r="AM61" s="12">
        <f t="shared" si="26"/>
        <v>106</v>
      </c>
      <c r="AN61" s="3"/>
      <c r="AO61" s="3">
        <f>SUMIFS($D$3:$D$116,$B$3:$B$116,$AK61,G$3:G$116, "&lt;&gt;")</f>
        <v>106</v>
      </c>
      <c r="AP61" s="3"/>
      <c r="AQ61" s="3"/>
      <c r="AR61" s="3">
        <f t="shared" ref="AR61:AU65" si="127">SUMIFS($D$3:$D$116,$B$3:$B$116,$AK61,J$3:J$116, "&lt;&gt;")</f>
        <v>106</v>
      </c>
      <c r="AS61" s="3">
        <f t="shared" si="127"/>
        <v>106</v>
      </c>
      <c r="AT61" s="3">
        <f t="shared" si="127"/>
        <v>106</v>
      </c>
      <c r="AU61" s="3">
        <f t="shared" si="127"/>
        <v>106</v>
      </c>
      <c r="AV61" s="3"/>
      <c r="AW61" s="3"/>
      <c r="AX61" s="3">
        <f>SUMIFS($D$3:$D$116,$B$3:$B$116,$AK61,P$3:P$116, "&lt;&gt;")</f>
        <v>106</v>
      </c>
      <c r="AY61" s="3">
        <f>SUMIFS($D$3:$D$116,$B$3:$B$116,$AK61,Q$3:Q$116, "&lt;&gt;")</f>
        <v>106</v>
      </c>
      <c r="BA61" s="4" t="s">
        <v>184</v>
      </c>
      <c r="BB61" s="12">
        <f t="shared" si="28"/>
        <v>85</v>
      </c>
      <c r="BC61" s="3"/>
      <c r="BD61" s="3">
        <v>91</v>
      </c>
      <c r="BE61" s="3"/>
      <c r="BF61" s="3"/>
      <c r="BG61" s="3">
        <v>86</v>
      </c>
      <c r="BH61" s="3">
        <v>76</v>
      </c>
      <c r="BI61" s="3">
        <v>87</v>
      </c>
      <c r="BJ61" s="3">
        <v>92</v>
      </c>
      <c r="BK61" s="3"/>
      <c r="BL61" s="3"/>
      <c r="BM61" s="3">
        <v>93</v>
      </c>
      <c r="BN61" s="3">
        <v>92</v>
      </c>
      <c r="BP61" s="4" t="s">
        <v>184</v>
      </c>
      <c r="BQ61" s="9">
        <f t="shared" ref="BQ61:BQ67" si="128">BB61/AM61</f>
        <v>0.80188679245283023</v>
      </c>
      <c r="BR61" s="9"/>
      <c r="BS61" s="9">
        <f>BD61/AO61</f>
        <v>0.85849056603773588</v>
      </c>
      <c r="BT61" s="9"/>
      <c r="BU61" s="9"/>
      <c r="BV61" s="9">
        <f t="shared" ref="BV61:BY65" si="129">BG61/AR61</f>
        <v>0.81132075471698117</v>
      </c>
      <c r="BW61" s="9">
        <f t="shared" si="129"/>
        <v>0.71698113207547165</v>
      </c>
      <c r="BX61" s="9">
        <f t="shared" si="129"/>
        <v>0.82075471698113212</v>
      </c>
      <c r="BY61" s="9">
        <f t="shared" si="129"/>
        <v>0.86792452830188682</v>
      </c>
      <c r="BZ61" s="9"/>
      <c r="CA61" s="9"/>
      <c r="CB61" s="9">
        <f>BM61/AX61</f>
        <v>0.87735849056603776</v>
      </c>
      <c r="CC61" s="9">
        <f>BN61/AY61</f>
        <v>0.86792452830188682</v>
      </c>
      <c r="CD61" s="7">
        <f t="shared" si="102"/>
        <v>0</v>
      </c>
      <c r="CE61" s="10" t="s">
        <v>224</v>
      </c>
      <c r="CF61" s="7">
        <f t="shared" si="103"/>
        <v>0</v>
      </c>
      <c r="CG61" s="11" t="s">
        <v>224</v>
      </c>
    </row>
    <row r="62" spans="1:85" ht="16" customHeight="1" x14ac:dyDescent="0.2">
      <c r="A62" s="3" t="s">
        <v>68</v>
      </c>
      <c r="B62" s="4" t="s">
        <v>172</v>
      </c>
      <c r="C62" s="3">
        <v>8</v>
      </c>
      <c r="D62" s="3"/>
      <c r="E62" s="3"/>
      <c r="F62" s="3"/>
      <c r="G62" s="3"/>
      <c r="H62" s="3"/>
      <c r="I62" s="3"/>
      <c r="J62" s="3"/>
      <c r="K62" s="3"/>
      <c r="L62" s="3"/>
      <c r="M62" s="3"/>
      <c r="N62" s="3"/>
      <c r="O62" s="3"/>
      <c r="P62" s="3"/>
      <c r="Q62" s="3"/>
      <c r="S62" s="8" t="e">
        <f t="shared" si="85"/>
        <v>#DIV/0!</v>
      </c>
      <c r="T62" s="9" t="str">
        <f t="shared" si="86"/>
        <v/>
      </c>
      <c r="U62" s="9" t="str">
        <f t="shared" si="87"/>
        <v/>
      </c>
      <c r="V62" s="9" t="str">
        <f t="shared" si="88"/>
        <v/>
      </c>
      <c r="W62" s="9" t="str">
        <f t="shared" si="89"/>
        <v/>
      </c>
      <c r="X62" s="9" t="str">
        <f t="shared" si="90"/>
        <v/>
      </c>
      <c r="Y62" s="9" t="str">
        <f t="shared" si="91"/>
        <v/>
      </c>
      <c r="Z62" s="9" t="str">
        <f t="shared" si="92"/>
        <v/>
      </c>
      <c r="AA62" s="9" t="str">
        <f t="shared" si="93"/>
        <v/>
      </c>
      <c r="AB62" s="9" t="str">
        <f t="shared" si="94"/>
        <v/>
      </c>
      <c r="AC62" s="9" t="str">
        <f t="shared" si="95"/>
        <v/>
      </c>
      <c r="AD62" s="9" t="str">
        <f t="shared" si="96"/>
        <v/>
      </c>
      <c r="AE62" s="9" t="str">
        <f t="shared" si="97"/>
        <v/>
      </c>
      <c r="AF62" s="7">
        <f t="shared" si="98"/>
        <v>0</v>
      </c>
      <c r="AG62" s="10" t="s">
        <v>224</v>
      </c>
      <c r="AH62" s="7">
        <f t="shared" si="99"/>
        <v>0</v>
      </c>
      <c r="AI62" s="11" t="str">
        <f t="shared" si="100"/>
        <v>No</v>
      </c>
      <c r="AK62" s="4" t="s">
        <v>185</v>
      </c>
      <c r="AL62" s="12">
        <f t="shared" si="123"/>
        <v>287</v>
      </c>
      <c r="AM62" s="12">
        <f t="shared" si="26"/>
        <v>287</v>
      </c>
      <c r="AN62" s="3">
        <f>SUMIFS($D$3:$D$116,$B$3:$B$116,$AK62,F$3:F$116, "&lt;&gt;")</f>
        <v>287</v>
      </c>
      <c r="AO62" s="3">
        <f>SUMIFS($D$3:$D$116,$B$3:$B$116,$AK62,G$3:G$116, "&lt;&gt;")</f>
        <v>287</v>
      </c>
      <c r="AP62" s="3">
        <f>SUMIFS($D$3:$D$116,$B$3:$B$116,$AK62,H$3:H$116, "&lt;&gt;")</f>
        <v>287</v>
      </c>
      <c r="AQ62" s="3">
        <f>SUMIFS($D$3:$D$116,$B$3:$B$116,$AK62,I$3:I$116, "&lt;&gt;")</f>
        <v>287</v>
      </c>
      <c r="AR62" s="3">
        <f t="shared" si="127"/>
        <v>287</v>
      </c>
      <c r="AS62" s="3">
        <f t="shared" si="127"/>
        <v>287</v>
      </c>
      <c r="AT62" s="3">
        <f t="shared" si="127"/>
        <v>287</v>
      </c>
      <c r="AU62" s="3">
        <f t="shared" si="127"/>
        <v>287</v>
      </c>
      <c r="AV62" s="3">
        <f>SUMIFS($D$3:$D$116,$B$3:$B$116,$AK62,N$3:N$116, "&lt;&gt;")</f>
        <v>287</v>
      </c>
      <c r="AW62" s="3">
        <f>SUMIFS($D$3:$D$116,$B$3:$B$116,$AK62,O$3:O$116, "&lt;&gt;")</f>
        <v>287</v>
      </c>
      <c r="AX62" s="3">
        <f>SUMIFS($D$3:$D$116,$B$3:$B$116,$AK62,P$3:P$116, "&lt;&gt;")</f>
        <v>287</v>
      </c>
      <c r="AY62" s="3">
        <f>SUMIFS($D$3:$D$116,$B$3:$B$116,$AK62,Q$3:Q$116, "&lt;&gt;")</f>
        <v>287</v>
      </c>
      <c r="BA62" s="4" t="s">
        <v>185</v>
      </c>
      <c r="BB62" s="12">
        <f t="shared" si="28"/>
        <v>180</v>
      </c>
      <c r="BC62" s="3">
        <v>179</v>
      </c>
      <c r="BD62" s="3">
        <v>176</v>
      </c>
      <c r="BE62" s="3">
        <v>175</v>
      </c>
      <c r="BF62" s="3">
        <v>165</v>
      </c>
      <c r="BG62" s="3">
        <v>190</v>
      </c>
      <c r="BH62" s="3">
        <v>187</v>
      </c>
      <c r="BI62" s="3">
        <v>188</v>
      </c>
      <c r="BJ62" s="3">
        <v>195</v>
      </c>
      <c r="BK62" s="3">
        <v>193</v>
      </c>
      <c r="BL62" s="3">
        <v>190</v>
      </c>
      <c r="BM62" s="3">
        <v>169</v>
      </c>
      <c r="BN62" s="3">
        <v>160</v>
      </c>
      <c r="BP62" s="4" t="s">
        <v>185</v>
      </c>
      <c r="BQ62" s="9">
        <f t="shared" si="128"/>
        <v>0.62717770034843201</v>
      </c>
      <c r="BR62" s="9">
        <f>BC62/AN62</f>
        <v>0.62369337979094075</v>
      </c>
      <c r="BS62" s="9">
        <f>BD62/AO62</f>
        <v>0.61324041811846686</v>
      </c>
      <c r="BT62" s="9">
        <f>BE62/AP62</f>
        <v>0.6097560975609756</v>
      </c>
      <c r="BU62" s="9">
        <f>BF62/AQ62</f>
        <v>0.57491289198606277</v>
      </c>
      <c r="BV62" s="9">
        <f t="shared" si="129"/>
        <v>0.66202090592334495</v>
      </c>
      <c r="BW62" s="9">
        <f t="shared" si="129"/>
        <v>0.65156794425087106</v>
      </c>
      <c r="BX62" s="9">
        <f t="shared" si="129"/>
        <v>0.65505226480836232</v>
      </c>
      <c r="BY62" s="9">
        <f t="shared" si="129"/>
        <v>0.67944250871080136</v>
      </c>
      <c r="BZ62" s="9">
        <f>BK62/AV62</f>
        <v>0.67247386759581884</v>
      </c>
      <c r="CA62" s="9">
        <f>BL62/AW62</f>
        <v>0.66202090592334495</v>
      </c>
      <c r="CB62" s="9">
        <f>BM62/AX62</f>
        <v>0.58885017421602792</v>
      </c>
      <c r="CC62" s="9">
        <f>BN62/AY62</f>
        <v>0.55749128919860624</v>
      </c>
      <c r="CD62" s="7">
        <f t="shared" si="102"/>
        <v>0</v>
      </c>
      <c r="CE62" s="10" t="s">
        <v>224</v>
      </c>
      <c r="CF62" s="7">
        <f t="shared" si="103"/>
        <v>0</v>
      </c>
      <c r="CG62" s="11" t="s">
        <v>224</v>
      </c>
    </row>
    <row r="63" spans="1:85" ht="16" customHeight="1" x14ac:dyDescent="0.2">
      <c r="A63" s="3" t="s">
        <v>69</v>
      </c>
      <c r="B63" s="4" t="s">
        <v>173</v>
      </c>
      <c r="C63" s="3">
        <v>205</v>
      </c>
      <c r="D63" s="3">
        <v>205</v>
      </c>
      <c r="E63" s="3">
        <f t="shared" ref="E63:E70" si="130">AVERAGEIF(F63:Q63,"&lt;&gt;",F63:Q63)</f>
        <v>219.2</v>
      </c>
      <c r="F63" s="3">
        <v>225</v>
      </c>
      <c r="G63" s="3">
        <v>223</v>
      </c>
      <c r="H63" s="3">
        <v>206</v>
      </c>
      <c r="I63" s="3"/>
      <c r="J63" s="3">
        <v>221</v>
      </c>
      <c r="K63" s="3">
        <v>225</v>
      </c>
      <c r="L63" s="3">
        <v>222</v>
      </c>
      <c r="M63" s="3">
        <v>218</v>
      </c>
      <c r="N63" s="3">
        <v>218</v>
      </c>
      <c r="O63" s="3">
        <v>218</v>
      </c>
      <c r="P63" s="3">
        <v>216</v>
      </c>
      <c r="Q63" s="3"/>
      <c r="S63" s="8">
        <f t="shared" si="85"/>
        <v>1.0692682926829271</v>
      </c>
      <c r="T63" s="9">
        <f t="shared" si="86"/>
        <v>1.0975609756097562</v>
      </c>
      <c r="U63" s="9">
        <f t="shared" si="87"/>
        <v>1.0878048780487806</v>
      </c>
      <c r="V63" s="9">
        <f t="shared" si="88"/>
        <v>1.0048780487804878</v>
      </c>
      <c r="W63" s="9" t="str">
        <f t="shared" si="89"/>
        <v/>
      </c>
      <c r="X63" s="9">
        <f t="shared" si="90"/>
        <v>1.0780487804878049</v>
      </c>
      <c r="Y63" s="9">
        <f t="shared" si="91"/>
        <v>1.0975609756097562</v>
      </c>
      <c r="Z63" s="9">
        <f t="shared" si="92"/>
        <v>1.0829268292682928</v>
      </c>
      <c r="AA63" s="9">
        <f t="shared" si="93"/>
        <v>1.0634146341463415</v>
      </c>
      <c r="AB63" s="9">
        <f t="shared" si="94"/>
        <v>1.0634146341463415</v>
      </c>
      <c r="AC63" s="9">
        <f t="shared" si="95"/>
        <v>1.0634146341463415</v>
      </c>
      <c r="AD63" s="9">
        <f t="shared" si="96"/>
        <v>1.0536585365853659</v>
      </c>
      <c r="AE63" s="9" t="str">
        <f t="shared" si="97"/>
        <v/>
      </c>
      <c r="AF63" s="7">
        <f t="shared" si="98"/>
        <v>10</v>
      </c>
      <c r="AG63" s="10" t="s">
        <v>223</v>
      </c>
      <c r="AH63" s="7">
        <f t="shared" si="99"/>
        <v>10</v>
      </c>
      <c r="AI63" s="11" t="str">
        <f t="shared" si="100"/>
        <v>Yes</v>
      </c>
      <c r="AK63" s="4" t="s">
        <v>186</v>
      </c>
      <c r="AL63" s="12">
        <f t="shared" si="123"/>
        <v>276</v>
      </c>
      <c r="AM63" s="12">
        <f t="shared" si="26"/>
        <v>276</v>
      </c>
      <c r="AN63" s="3">
        <f>SUMIFS($D$3:$D$116,$B$3:$B$116,$AK63,F$3:F$116, "&lt;&gt;")</f>
        <v>276</v>
      </c>
      <c r="AO63" s="3"/>
      <c r="AP63" s="3"/>
      <c r="AQ63" s="3">
        <f>SUMIFS($D$3:$D$116,$B$3:$B$116,$AK63,I$3:I$116, "&lt;&gt;")</f>
        <v>276</v>
      </c>
      <c r="AR63" s="3">
        <f t="shared" si="127"/>
        <v>276</v>
      </c>
      <c r="AS63" s="3">
        <f t="shared" si="127"/>
        <v>276</v>
      </c>
      <c r="AT63" s="3">
        <f t="shared" si="127"/>
        <v>276</v>
      </c>
      <c r="AU63" s="3">
        <f t="shared" si="127"/>
        <v>276</v>
      </c>
      <c r="AV63" s="3">
        <f>SUMIFS($D$3:$D$116,$B$3:$B$116,$AK63,N$3:N$116, "&lt;&gt;")</f>
        <v>276</v>
      </c>
      <c r="AW63" s="3"/>
      <c r="AX63" s="3">
        <f>SUMIFS($D$3:$D$116,$B$3:$B$116,$AK63,P$3:P$116, "&lt;&gt;")</f>
        <v>276</v>
      </c>
      <c r="AY63" s="3"/>
      <c r="BA63" s="4" t="s">
        <v>186</v>
      </c>
      <c r="BB63" s="12">
        <f t="shared" si="28"/>
        <v>210.8</v>
      </c>
      <c r="BC63" s="3">
        <v>122</v>
      </c>
      <c r="BD63" s="3"/>
      <c r="BE63" s="3"/>
      <c r="BF63" s="3">
        <v>233</v>
      </c>
      <c r="BG63" s="3">
        <v>233</v>
      </c>
      <c r="BH63" s="3">
        <v>225</v>
      </c>
      <c r="BI63" s="3">
        <v>241</v>
      </c>
      <c r="BJ63" s="3">
        <v>236</v>
      </c>
      <c r="BK63" s="3">
        <v>214</v>
      </c>
      <c r="BL63" s="3"/>
      <c r="BM63" s="3">
        <v>193</v>
      </c>
      <c r="BN63" s="3"/>
      <c r="BP63" s="4" t="s">
        <v>186</v>
      </c>
      <c r="BQ63" s="9">
        <f t="shared" si="128"/>
        <v>0.76376811594202898</v>
      </c>
      <c r="BR63" s="9">
        <f>BC63/AN63</f>
        <v>0.4420289855072464</v>
      </c>
      <c r="BS63" s="9"/>
      <c r="BT63" s="9"/>
      <c r="BU63" s="9">
        <f>BF63/AQ63</f>
        <v>0.84420289855072461</v>
      </c>
      <c r="BV63" s="9">
        <f t="shared" si="129"/>
        <v>0.84420289855072461</v>
      </c>
      <c r="BW63" s="9">
        <f t="shared" si="129"/>
        <v>0.81521739130434778</v>
      </c>
      <c r="BX63" s="9">
        <f t="shared" si="129"/>
        <v>0.87318840579710144</v>
      </c>
      <c r="BY63" s="9">
        <f t="shared" si="129"/>
        <v>0.85507246376811596</v>
      </c>
      <c r="BZ63" s="9">
        <f>BK63/AV63</f>
        <v>0.77536231884057971</v>
      </c>
      <c r="CA63" s="9"/>
      <c r="CB63" s="9">
        <f>BM63/AX63</f>
        <v>0.69927536231884058</v>
      </c>
      <c r="CC63" s="9"/>
      <c r="CD63" s="7">
        <f t="shared" si="102"/>
        <v>0</v>
      </c>
      <c r="CE63" s="10" t="s">
        <v>224</v>
      </c>
      <c r="CF63" s="7">
        <f t="shared" si="103"/>
        <v>0</v>
      </c>
      <c r="CG63" s="11" t="s">
        <v>224</v>
      </c>
    </row>
    <row r="64" spans="1:85" ht="16" customHeight="1" x14ac:dyDescent="0.2">
      <c r="A64" s="3" t="s">
        <v>70</v>
      </c>
      <c r="B64" s="4" t="s">
        <v>173</v>
      </c>
      <c r="C64" s="3">
        <v>76</v>
      </c>
      <c r="D64" s="3">
        <v>76</v>
      </c>
      <c r="E64" s="3">
        <f t="shared" si="130"/>
        <v>62.1</v>
      </c>
      <c r="F64" s="3">
        <v>56</v>
      </c>
      <c r="G64" s="3">
        <v>57</v>
      </c>
      <c r="H64" s="3">
        <v>61</v>
      </c>
      <c r="I64" s="3"/>
      <c r="J64" s="3">
        <v>68</v>
      </c>
      <c r="K64" s="3">
        <v>65</v>
      </c>
      <c r="L64" s="3">
        <v>64</v>
      </c>
      <c r="M64" s="3">
        <v>62</v>
      </c>
      <c r="N64" s="3">
        <v>65</v>
      </c>
      <c r="O64" s="3">
        <v>61</v>
      </c>
      <c r="P64" s="3">
        <v>62</v>
      </c>
      <c r="Q64" s="3"/>
      <c r="S64" s="8">
        <f t="shared" si="85"/>
        <v>0.81710526315789467</v>
      </c>
      <c r="T64" s="9">
        <f t="shared" si="86"/>
        <v>0.73684210526315785</v>
      </c>
      <c r="U64" s="9">
        <f t="shared" si="87"/>
        <v>0.75</v>
      </c>
      <c r="V64" s="9">
        <f t="shared" si="88"/>
        <v>0.80263157894736847</v>
      </c>
      <c r="W64" s="9" t="str">
        <f t="shared" si="89"/>
        <v/>
      </c>
      <c r="X64" s="9">
        <f t="shared" si="90"/>
        <v>0.89473684210526316</v>
      </c>
      <c r="Y64" s="9">
        <f t="shared" si="91"/>
        <v>0.85526315789473684</v>
      </c>
      <c r="Z64" s="9">
        <f t="shared" si="92"/>
        <v>0.84210526315789469</v>
      </c>
      <c r="AA64" s="9">
        <f t="shared" si="93"/>
        <v>0.81578947368421051</v>
      </c>
      <c r="AB64" s="9">
        <f t="shared" si="94"/>
        <v>0.85526315789473684</v>
      </c>
      <c r="AC64" s="9">
        <f t="shared" si="95"/>
        <v>0.80263157894736847</v>
      </c>
      <c r="AD64" s="9">
        <f t="shared" si="96"/>
        <v>0.81578947368421051</v>
      </c>
      <c r="AE64" s="9" t="str">
        <f t="shared" si="97"/>
        <v/>
      </c>
      <c r="AF64" s="7">
        <f t="shared" si="98"/>
        <v>0</v>
      </c>
      <c r="AG64" s="10" t="s">
        <v>224</v>
      </c>
      <c r="AH64" s="7">
        <f t="shared" si="99"/>
        <v>0</v>
      </c>
      <c r="AI64" s="11" t="str">
        <f t="shared" si="100"/>
        <v>No</v>
      </c>
      <c r="AK64" s="4" t="s">
        <v>187</v>
      </c>
      <c r="AL64" s="12">
        <f t="shared" si="123"/>
        <v>672</v>
      </c>
      <c r="AM64" s="12">
        <f t="shared" si="26"/>
        <v>672</v>
      </c>
      <c r="AN64" s="3">
        <f>SUMIFS($D$3:$D$116,$B$3:$B$116,$AK64,F$3:F$116, "&lt;&gt;")</f>
        <v>672</v>
      </c>
      <c r="AO64" s="3">
        <f>SUMIFS($D$3:$D$116,$B$3:$B$116,$AK64,G$3:G$116, "&lt;&gt;")</f>
        <v>672</v>
      </c>
      <c r="AP64" s="3"/>
      <c r="AQ64" s="3">
        <f>SUMIFS($D$3:$D$116,$B$3:$B$116,$AK64,I$3:I$116, "&lt;&gt;")</f>
        <v>672</v>
      </c>
      <c r="AR64" s="3">
        <f t="shared" si="127"/>
        <v>672</v>
      </c>
      <c r="AS64" s="3">
        <f t="shared" si="127"/>
        <v>672</v>
      </c>
      <c r="AT64" s="3">
        <f t="shared" si="127"/>
        <v>672</v>
      </c>
      <c r="AU64" s="3">
        <f t="shared" si="127"/>
        <v>672</v>
      </c>
      <c r="AV64" s="3">
        <f>SUMIFS($D$3:$D$116,$B$3:$B$116,$AK64,N$3:N$116, "&lt;&gt;")</f>
        <v>672</v>
      </c>
      <c r="AW64" s="3">
        <f>SUMIFS($D$3:$D$116,$B$3:$B$116,$AK64,O$3:O$116, "&lt;&gt;")</f>
        <v>672</v>
      </c>
      <c r="AX64" s="3">
        <f>SUMIFS($D$3:$D$116,$B$3:$B$116,$AK64,P$3:P$116, "&lt;&gt;")</f>
        <v>672</v>
      </c>
      <c r="AY64" s="3">
        <f>SUMIFS($D$3:$D$116,$B$3:$B$116,$AK64,Q$3:Q$116, "&lt;&gt;")</f>
        <v>672</v>
      </c>
      <c r="BA64" s="4" t="s">
        <v>187</v>
      </c>
      <c r="BB64" s="12">
        <f t="shared" si="28"/>
        <v>532.66666666666663</v>
      </c>
      <c r="BC64" s="3">
        <v>594</v>
      </c>
      <c r="BD64" s="3">
        <v>549</v>
      </c>
      <c r="BE64" s="3"/>
      <c r="BF64" s="3">
        <v>512</v>
      </c>
      <c r="BG64" s="3">
        <v>514</v>
      </c>
      <c r="BH64" s="3">
        <v>502</v>
      </c>
      <c r="BI64" s="3">
        <v>525</v>
      </c>
      <c r="BJ64" s="3">
        <v>542</v>
      </c>
      <c r="BK64" s="3">
        <v>569</v>
      </c>
      <c r="BL64" s="3">
        <v>572</v>
      </c>
      <c r="BM64" s="3">
        <v>564</v>
      </c>
      <c r="BN64" s="3">
        <v>546</v>
      </c>
      <c r="BP64" s="4" t="s">
        <v>187</v>
      </c>
      <c r="BQ64" s="9">
        <f t="shared" si="128"/>
        <v>0.79265873015873012</v>
      </c>
      <c r="BR64" s="9">
        <f>BC64/AN64</f>
        <v>0.8839285714285714</v>
      </c>
      <c r="BS64" s="9">
        <f>BD64/AO64</f>
        <v>0.8169642857142857</v>
      </c>
      <c r="BT64" s="9"/>
      <c r="BU64" s="9">
        <f>BF64/AQ64</f>
        <v>0.76190476190476186</v>
      </c>
      <c r="BV64" s="9">
        <f t="shared" si="129"/>
        <v>0.76488095238095233</v>
      </c>
      <c r="BW64" s="9">
        <f t="shared" si="129"/>
        <v>0.74702380952380953</v>
      </c>
      <c r="BX64" s="9">
        <f t="shared" si="129"/>
        <v>0.78125</v>
      </c>
      <c r="BY64" s="9">
        <f t="shared" si="129"/>
        <v>0.80654761904761907</v>
      </c>
      <c r="BZ64" s="9">
        <f>BK64/AV64</f>
        <v>0.84672619047619047</v>
      </c>
      <c r="CA64" s="9">
        <f>BL64/AW64</f>
        <v>0.85119047619047616</v>
      </c>
      <c r="CB64" s="9">
        <f>BM64/AX64</f>
        <v>0.8392857142857143</v>
      </c>
      <c r="CC64" s="9">
        <f>BN64/AY64</f>
        <v>0.8125</v>
      </c>
      <c r="CD64" s="7">
        <f t="shared" si="102"/>
        <v>0</v>
      </c>
      <c r="CE64" s="10" t="s">
        <v>224</v>
      </c>
      <c r="CF64" s="7">
        <f t="shared" si="103"/>
        <v>0</v>
      </c>
      <c r="CG64" s="11" t="s">
        <v>224</v>
      </c>
    </row>
    <row r="65" spans="1:85" ht="16" customHeight="1" x14ac:dyDescent="0.2">
      <c r="A65" s="3" t="s">
        <v>71</v>
      </c>
      <c r="B65" s="4" t="s">
        <v>174</v>
      </c>
      <c r="C65" s="3">
        <v>67</v>
      </c>
      <c r="D65" s="3">
        <v>67</v>
      </c>
      <c r="E65" s="3">
        <f t="shared" si="130"/>
        <v>53.166666666666664</v>
      </c>
      <c r="F65" s="3">
        <v>44</v>
      </c>
      <c r="G65" s="3">
        <v>54</v>
      </c>
      <c r="H65" s="3">
        <v>46</v>
      </c>
      <c r="I65" s="3">
        <v>47</v>
      </c>
      <c r="J65" s="3">
        <v>52</v>
      </c>
      <c r="K65" s="3">
        <v>50</v>
      </c>
      <c r="L65" s="3">
        <v>59</v>
      </c>
      <c r="M65" s="3">
        <v>55</v>
      </c>
      <c r="N65" s="3">
        <v>57</v>
      </c>
      <c r="O65" s="3">
        <v>63</v>
      </c>
      <c r="P65" s="3">
        <v>56</v>
      </c>
      <c r="Q65" s="3">
        <v>55</v>
      </c>
      <c r="S65" s="8">
        <f t="shared" si="85"/>
        <v>0.79353233830845771</v>
      </c>
      <c r="T65" s="9">
        <f t="shared" si="86"/>
        <v>0.65671641791044777</v>
      </c>
      <c r="U65" s="9">
        <f t="shared" si="87"/>
        <v>0.80597014925373134</v>
      </c>
      <c r="V65" s="9">
        <f t="shared" si="88"/>
        <v>0.68656716417910446</v>
      </c>
      <c r="W65" s="9">
        <f t="shared" si="89"/>
        <v>0.70149253731343286</v>
      </c>
      <c r="X65" s="9">
        <f t="shared" si="90"/>
        <v>0.77611940298507465</v>
      </c>
      <c r="Y65" s="9">
        <f t="shared" si="91"/>
        <v>0.74626865671641796</v>
      </c>
      <c r="Z65" s="9">
        <f t="shared" si="92"/>
        <v>0.88059701492537312</v>
      </c>
      <c r="AA65" s="9">
        <f t="shared" si="93"/>
        <v>0.82089552238805974</v>
      </c>
      <c r="AB65" s="9">
        <f t="shared" si="94"/>
        <v>0.85074626865671643</v>
      </c>
      <c r="AC65" s="9">
        <f t="shared" si="95"/>
        <v>0.94029850746268662</v>
      </c>
      <c r="AD65" s="9">
        <f t="shared" si="96"/>
        <v>0.83582089552238803</v>
      </c>
      <c r="AE65" s="9">
        <f t="shared" si="97"/>
        <v>0.82089552238805974</v>
      </c>
      <c r="AF65" s="7">
        <f t="shared" si="98"/>
        <v>0</v>
      </c>
      <c r="AG65" s="10" t="s">
        <v>224</v>
      </c>
      <c r="AH65" s="7">
        <f t="shared" si="99"/>
        <v>1</v>
      </c>
      <c r="AI65" s="11" t="str">
        <f t="shared" si="100"/>
        <v>Yes</v>
      </c>
      <c r="AK65" s="4" t="s">
        <v>188</v>
      </c>
      <c r="AL65" s="12">
        <f t="shared" si="123"/>
        <v>92</v>
      </c>
      <c r="AM65" s="12">
        <f t="shared" si="26"/>
        <v>92</v>
      </c>
      <c r="AN65" s="3"/>
      <c r="AO65" s="3"/>
      <c r="AP65" s="3"/>
      <c r="AQ65" s="3">
        <f>SUMIFS($D$3:$D$116,$B$3:$B$116,$AK65,I$3:I$116, "&lt;&gt;")</f>
        <v>92</v>
      </c>
      <c r="AR65" s="3">
        <f t="shared" si="127"/>
        <v>92</v>
      </c>
      <c r="AS65" s="3">
        <f t="shared" si="127"/>
        <v>92</v>
      </c>
      <c r="AT65" s="3">
        <f t="shared" si="127"/>
        <v>92</v>
      </c>
      <c r="AU65" s="3">
        <f t="shared" si="127"/>
        <v>92</v>
      </c>
      <c r="AV65" s="3"/>
      <c r="AW65" s="3"/>
      <c r="AX65" s="3"/>
      <c r="AY65" s="3"/>
      <c r="BA65" s="4" t="s">
        <v>188</v>
      </c>
      <c r="BB65" s="12">
        <f t="shared" si="28"/>
        <v>55.5</v>
      </c>
      <c r="BC65" s="3"/>
      <c r="BD65" s="3"/>
      <c r="BE65" s="3"/>
      <c r="BF65" s="3">
        <v>53</v>
      </c>
      <c r="BG65" s="3">
        <v>56</v>
      </c>
      <c r="BH65" s="3">
        <v>57</v>
      </c>
      <c r="BI65" s="3">
        <v>56</v>
      </c>
      <c r="BJ65" s="3">
        <v>63</v>
      </c>
      <c r="BK65" s="3"/>
      <c r="BL65" s="3"/>
      <c r="BM65" s="3"/>
      <c r="BN65" s="3"/>
      <c r="BP65" s="4" t="s">
        <v>188</v>
      </c>
      <c r="BQ65" s="9">
        <f t="shared" si="128"/>
        <v>0.60326086956521741</v>
      </c>
      <c r="BR65" s="9"/>
      <c r="BS65" s="9"/>
      <c r="BT65" s="9"/>
      <c r="BU65" s="9">
        <f>BF65/AQ65</f>
        <v>0.57608695652173914</v>
      </c>
      <c r="BV65" s="9">
        <f t="shared" si="129"/>
        <v>0.60869565217391308</v>
      </c>
      <c r="BW65" s="9">
        <f t="shared" si="129"/>
        <v>0.61956521739130432</v>
      </c>
      <c r="BX65" s="9">
        <f t="shared" si="129"/>
        <v>0.60869565217391308</v>
      </c>
      <c r="BY65" s="9">
        <f t="shared" si="129"/>
        <v>0.68478260869565222</v>
      </c>
      <c r="BZ65" s="9"/>
      <c r="CA65" s="9"/>
      <c r="CB65" s="9"/>
      <c r="CC65" s="9"/>
      <c r="CD65" s="7">
        <f t="shared" si="102"/>
        <v>0</v>
      </c>
      <c r="CE65" s="10" t="s">
        <v>224</v>
      </c>
      <c r="CF65" s="7">
        <f t="shared" si="103"/>
        <v>0</v>
      </c>
      <c r="CG65" s="11" t="s">
        <v>224</v>
      </c>
    </row>
    <row r="66" spans="1:85" ht="16" customHeight="1" x14ac:dyDescent="0.2">
      <c r="A66" s="3" t="s">
        <v>72</v>
      </c>
      <c r="B66" s="4" t="s">
        <v>175</v>
      </c>
      <c r="C66" s="3">
        <v>191</v>
      </c>
      <c r="D66" s="3">
        <v>191</v>
      </c>
      <c r="E66" s="3">
        <f t="shared" si="130"/>
        <v>251.75</v>
      </c>
      <c r="F66" s="3">
        <v>233</v>
      </c>
      <c r="G66" s="3">
        <v>253</v>
      </c>
      <c r="H66" s="3">
        <v>246</v>
      </c>
      <c r="I66" s="3">
        <v>242</v>
      </c>
      <c r="J66" s="3">
        <v>244</v>
      </c>
      <c r="K66" s="3">
        <v>255</v>
      </c>
      <c r="L66" s="3">
        <v>249</v>
      </c>
      <c r="M66" s="3">
        <v>251</v>
      </c>
      <c r="N66" s="3">
        <v>259</v>
      </c>
      <c r="O66" s="3">
        <v>274</v>
      </c>
      <c r="P66" s="3">
        <v>263</v>
      </c>
      <c r="Q66" s="3">
        <v>252</v>
      </c>
      <c r="S66" s="8">
        <f t="shared" si="85"/>
        <v>1.3180628272251309</v>
      </c>
      <c r="T66" s="9">
        <f t="shared" si="86"/>
        <v>1.2198952879581151</v>
      </c>
      <c r="U66" s="9">
        <f t="shared" si="87"/>
        <v>1.3246073298429319</v>
      </c>
      <c r="V66" s="9">
        <f t="shared" si="88"/>
        <v>1.287958115183246</v>
      </c>
      <c r="W66" s="9">
        <f t="shared" si="89"/>
        <v>1.2670157068062826</v>
      </c>
      <c r="X66" s="9">
        <f t="shared" si="90"/>
        <v>1.2774869109947644</v>
      </c>
      <c r="Y66" s="9">
        <f t="shared" si="91"/>
        <v>1.3350785340314135</v>
      </c>
      <c r="Z66" s="9">
        <f t="shared" si="92"/>
        <v>1.3036649214659686</v>
      </c>
      <c r="AA66" s="9">
        <f t="shared" si="93"/>
        <v>1.3141361256544504</v>
      </c>
      <c r="AB66" s="9">
        <f t="shared" si="94"/>
        <v>1.3560209424083769</v>
      </c>
      <c r="AC66" s="9">
        <f t="shared" si="95"/>
        <v>1.4345549738219896</v>
      </c>
      <c r="AD66" s="9">
        <f t="shared" si="96"/>
        <v>1.3769633507853403</v>
      </c>
      <c r="AE66" s="9">
        <f t="shared" si="97"/>
        <v>1.3193717277486912</v>
      </c>
      <c r="AF66" s="7">
        <f t="shared" si="98"/>
        <v>12</v>
      </c>
      <c r="AG66" s="10" t="s">
        <v>223</v>
      </c>
      <c r="AH66" s="7">
        <f t="shared" si="99"/>
        <v>12</v>
      </c>
      <c r="AI66" s="11" t="str">
        <f t="shared" si="100"/>
        <v>Yes</v>
      </c>
      <c r="AK66" s="4" t="s">
        <v>189</v>
      </c>
      <c r="AL66" s="12">
        <f t="shared" si="123"/>
        <v>528</v>
      </c>
      <c r="AM66" s="12">
        <f t="shared" si="26"/>
        <v>528</v>
      </c>
      <c r="AN66" s="3">
        <f t="shared" ref="AN66:AP67" si="131">SUMIFS($D$3:$D$116,$B$3:$B$116,$AK66,F$3:F$116, "&lt;&gt;")</f>
        <v>528</v>
      </c>
      <c r="AO66" s="3">
        <f t="shared" si="131"/>
        <v>528</v>
      </c>
      <c r="AP66" s="3">
        <f t="shared" si="131"/>
        <v>528</v>
      </c>
      <c r="AQ66" s="3">
        <f>SUMIFS($D$3:$D$116,$B$3:$B$116,$AK66,I$3:I$116, "&lt;&gt;")</f>
        <v>528</v>
      </c>
      <c r="AR66" s="3">
        <f t="shared" ref="AR66:AT67" si="132">SUMIFS($D$3:$D$116,$B$3:$B$116,$AK66,J$3:J$116, "&lt;&gt;")</f>
        <v>528</v>
      </c>
      <c r="AS66" s="3">
        <f t="shared" si="132"/>
        <v>528</v>
      </c>
      <c r="AT66" s="3">
        <f t="shared" si="132"/>
        <v>528</v>
      </c>
      <c r="AU66" s="3"/>
      <c r="AV66" s="3">
        <f t="shared" ref="AV66:AY67" si="133">SUMIFS($D$3:$D$116,$B$3:$B$116,$AK66,N$3:N$116, "&lt;&gt;")</f>
        <v>528</v>
      </c>
      <c r="AW66" s="3">
        <f t="shared" si="133"/>
        <v>528</v>
      </c>
      <c r="AX66" s="3">
        <f t="shared" si="133"/>
        <v>528</v>
      </c>
      <c r="AY66" s="3">
        <f t="shared" si="133"/>
        <v>528</v>
      </c>
      <c r="BA66" s="4" t="s">
        <v>189</v>
      </c>
      <c r="BB66" s="12">
        <f t="shared" si="28"/>
        <v>402.42857142857144</v>
      </c>
      <c r="BC66" s="3">
        <v>437</v>
      </c>
      <c r="BD66" s="3">
        <v>411</v>
      </c>
      <c r="BE66" s="3">
        <v>382</v>
      </c>
      <c r="BF66" s="3">
        <v>374</v>
      </c>
      <c r="BG66" s="3">
        <v>405</v>
      </c>
      <c r="BH66" s="3">
        <v>412</v>
      </c>
      <c r="BI66" s="3">
        <v>396</v>
      </c>
      <c r="BJ66" s="3"/>
      <c r="BK66" s="3">
        <v>416</v>
      </c>
      <c r="BL66" s="3">
        <v>435</v>
      </c>
      <c r="BM66" s="3">
        <v>430</v>
      </c>
      <c r="BN66" s="3">
        <v>422</v>
      </c>
      <c r="BP66" s="4" t="s">
        <v>189</v>
      </c>
      <c r="BQ66" s="9">
        <f t="shared" si="128"/>
        <v>0.76217532467532467</v>
      </c>
      <c r="BR66" s="9">
        <f t="shared" ref="BR66:BT67" si="134">BC66/AN66</f>
        <v>0.82765151515151514</v>
      </c>
      <c r="BS66" s="9">
        <f t="shared" si="134"/>
        <v>0.77840909090909094</v>
      </c>
      <c r="BT66" s="9">
        <f t="shared" si="134"/>
        <v>0.72348484848484851</v>
      </c>
      <c r="BU66" s="9">
        <f>BF66/AQ66</f>
        <v>0.70833333333333337</v>
      </c>
      <c r="BV66" s="9">
        <f t="shared" ref="BV66:BX67" si="135">BG66/AR66</f>
        <v>0.76704545454545459</v>
      </c>
      <c r="BW66" s="9">
        <f t="shared" si="135"/>
        <v>0.78030303030303028</v>
      </c>
      <c r="BX66" s="9">
        <f t="shared" si="135"/>
        <v>0.75</v>
      </c>
      <c r="BY66" s="9"/>
      <c r="BZ66" s="9">
        <f t="shared" ref="BZ66:CC67" si="136">BK66/AV66</f>
        <v>0.78787878787878785</v>
      </c>
      <c r="CA66" s="9">
        <f t="shared" si="136"/>
        <v>0.82386363636363635</v>
      </c>
      <c r="CB66" s="9">
        <f t="shared" si="136"/>
        <v>0.81439393939393945</v>
      </c>
      <c r="CC66" s="9">
        <f t="shared" si="136"/>
        <v>0.7992424242424242</v>
      </c>
      <c r="CD66" s="7">
        <f t="shared" si="102"/>
        <v>0</v>
      </c>
      <c r="CE66" s="10" t="s">
        <v>224</v>
      </c>
      <c r="CF66" s="7">
        <f t="shared" si="103"/>
        <v>0</v>
      </c>
      <c r="CG66" s="11" t="s">
        <v>224</v>
      </c>
    </row>
    <row r="67" spans="1:85" ht="16" customHeight="1" x14ac:dyDescent="0.2">
      <c r="A67" s="3" t="s">
        <v>73</v>
      </c>
      <c r="B67" s="4" t="s">
        <v>176</v>
      </c>
      <c r="C67" s="3">
        <v>21</v>
      </c>
      <c r="D67" s="3">
        <v>21</v>
      </c>
      <c r="E67" s="3">
        <f t="shared" si="130"/>
        <v>17.333333333333332</v>
      </c>
      <c r="F67" s="3"/>
      <c r="G67" s="3"/>
      <c r="H67" s="3"/>
      <c r="I67" s="3"/>
      <c r="J67" s="3"/>
      <c r="K67" s="3"/>
      <c r="L67" s="3">
        <v>8</v>
      </c>
      <c r="M67" s="3">
        <v>19</v>
      </c>
      <c r="N67" s="3">
        <v>24</v>
      </c>
      <c r="O67" s="3">
        <v>20</v>
      </c>
      <c r="P67" s="3">
        <v>19</v>
      </c>
      <c r="Q67" s="3">
        <v>14</v>
      </c>
      <c r="S67" s="8">
        <f t="shared" ref="S67:S88" si="137">AVERAGEIF(T67:AE67,"&lt;&gt;",T67:AE67)</f>
        <v>0.82539682539682546</v>
      </c>
      <c r="T67" s="9" t="str">
        <f t="shared" ref="T67:T98" si="138">IF(F67&lt;&gt;"",F67/$D67,"")</f>
        <v/>
      </c>
      <c r="U67" s="9" t="str">
        <f t="shared" ref="U67:U98" si="139">IF(G67&lt;&gt;"",G67/$D67,"")</f>
        <v/>
      </c>
      <c r="V67" s="9" t="str">
        <f t="shared" ref="V67:V98" si="140">IF(H67&lt;&gt;"",H67/$D67,"")</f>
        <v/>
      </c>
      <c r="W67" s="9" t="str">
        <f t="shared" ref="W67:W98" si="141">IF(I67&lt;&gt;"",I67/$D67,"")</f>
        <v/>
      </c>
      <c r="X67" s="9" t="str">
        <f t="shared" ref="X67:X98" si="142">IF(J67&lt;&gt;"",J67/$D67,"")</f>
        <v/>
      </c>
      <c r="Y67" s="9" t="str">
        <f t="shared" ref="Y67:Y98" si="143">IF(K67&lt;&gt;"",K67/$D67,"")</f>
        <v/>
      </c>
      <c r="Z67" s="9">
        <f t="shared" ref="Z67:Z98" si="144">IF(L67&lt;&gt;"",L67/$D67,"")</f>
        <v>0.38095238095238093</v>
      </c>
      <c r="AA67" s="9">
        <f t="shared" ref="AA67:AA98" si="145">IF(M67&lt;&gt;"",M67/$D67,"")</f>
        <v>0.90476190476190477</v>
      </c>
      <c r="AB67" s="9">
        <f t="shared" ref="AB67:AB98" si="146">IF(N67&lt;&gt;"",N67/$D67,"")</f>
        <v>1.1428571428571428</v>
      </c>
      <c r="AC67" s="9">
        <f t="shared" ref="AC67:AC98" si="147">IF(O67&lt;&gt;"",O67/$D67,"")</f>
        <v>0.95238095238095233</v>
      </c>
      <c r="AD67" s="9">
        <f t="shared" ref="AD67:AD98" si="148">IF(P67&lt;&gt;"",P67/$D67,"")</f>
        <v>0.90476190476190477</v>
      </c>
      <c r="AE67" s="9">
        <f t="shared" ref="AE67:AE98" si="149">IF(Q67&lt;&gt;"",Q67/$D67,"")</f>
        <v>0.66666666666666663</v>
      </c>
      <c r="AF67" s="7">
        <f t="shared" ref="AF67:AF98" si="150">COUNTIF(T67:AE67,"&gt;1")</f>
        <v>1</v>
      </c>
      <c r="AG67" s="10" t="s">
        <v>223</v>
      </c>
      <c r="AH67" s="7">
        <f t="shared" ref="AH67:AH98" si="151">COUNTIF(T67:AE67,"&gt;.9")</f>
        <v>4</v>
      </c>
      <c r="AI67" s="11" t="str">
        <f t="shared" ref="AI67:AI98" si="152">IF(COUNTIF(T67:AE67, "&gt;.9") &gt; 0, "Yes", "No")</f>
        <v>Yes</v>
      </c>
      <c r="AK67" s="4" t="s">
        <v>190</v>
      </c>
      <c r="AL67" s="12">
        <f t="shared" si="123"/>
        <v>129</v>
      </c>
      <c r="AM67" s="12">
        <f t="shared" si="26"/>
        <v>129</v>
      </c>
      <c r="AN67" s="3">
        <f t="shared" si="131"/>
        <v>129</v>
      </c>
      <c r="AO67" s="3">
        <f t="shared" si="131"/>
        <v>129</v>
      </c>
      <c r="AP67" s="3">
        <f t="shared" si="131"/>
        <v>129</v>
      </c>
      <c r="AQ67" s="3">
        <f>SUMIFS($D$3:$D$116,$B$3:$B$116,$AK67,I$3:I$116, "&lt;&gt;")</f>
        <v>129</v>
      </c>
      <c r="AR67" s="3">
        <f t="shared" si="132"/>
        <v>129</v>
      </c>
      <c r="AS67" s="3">
        <f t="shared" si="132"/>
        <v>129</v>
      </c>
      <c r="AT67" s="3">
        <f t="shared" si="132"/>
        <v>129</v>
      </c>
      <c r="AU67" s="3">
        <f>SUMIFS($D$3:$D$116,$B$3:$B$116,$AK67,M$3:M$116, "&lt;&gt;")</f>
        <v>129</v>
      </c>
      <c r="AV67" s="3">
        <f t="shared" si="133"/>
        <v>129</v>
      </c>
      <c r="AW67" s="3">
        <f t="shared" si="133"/>
        <v>129</v>
      </c>
      <c r="AX67" s="3">
        <f t="shared" si="133"/>
        <v>129</v>
      </c>
      <c r="AY67" s="3">
        <f t="shared" si="133"/>
        <v>129</v>
      </c>
      <c r="BA67" s="4" t="s">
        <v>190</v>
      </c>
      <c r="BB67" s="12">
        <f t="shared" si="28"/>
        <v>126</v>
      </c>
      <c r="BC67" s="3">
        <v>129</v>
      </c>
      <c r="BD67" s="3">
        <v>120</v>
      </c>
      <c r="BE67" s="3">
        <v>115</v>
      </c>
      <c r="BF67" s="3">
        <v>133</v>
      </c>
      <c r="BG67" s="3">
        <v>134</v>
      </c>
      <c r="BH67" s="3">
        <v>130</v>
      </c>
      <c r="BI67" s="3">
        <v>121</v>
      </c>
      <c r="BJ67" s="3">
        <v>117</v>
      </c>
      <c r="BK67" s="3">
        <v>111</v>
      </c>
      <c r="BL67" s="3">
        <v>113</v>
      </c>
      <c r="BM67" s="3">
        <v>124</v>
      </c>
      <c r="BN67" s="3">
        <v>116</v>
      </c>
      <c r="BP67" s="4" t="s">
        <v>190</v>
      </c>
      <c r="BQ67" s="9">
        <f t="shared" si="128"/>
        <v>0.97674418604651159</v>
      </c>
      <c r="BR67" s="9">
        <f t="shared" si="134"/>
        <v>1</v>
      </c>
      <c r="BS67" s="9">
        <f t="shared" si="134"/>
        <v>0.93023255813953487</v>
      </c>
      <c r="BT67" s="9">
        <f t="shared" si="134"/>
        <v>0.89147286821705429</v>
      </c>
      <c r="BU67" s="9">
        <f>BF67/AQ67</f>
        <v>1.0310077519379846</v>
      </c>
      <c r="BV67" s="9">
        <f t="shared" si="135"/>
        <v>1.0387596899224807</v>
      </c>
      <c r="BW67" s="9">
        <f t="shared" si="135"/>
        <v>1.0077519379844961</v>
      </c>
      <c r="BX67" s="9">
        <f t="shared" si="135"/>
        <v>0.93798449612403101</v>
      </c>
      <c r="BY67" s="9">
        <f>BJ67/AU67</f>
        <v>0.90697674418604646</v>
      </c>
      <c r="BZ67" s="9">
        <f t="shared" si="136"/>
        <v>0.86046511627906974</v>
      </c>
      <c r="CA67" s="9">
        <f t="shared" si="136"/>
        <v>0.87596899224806202</v>
      </c>
      <c r="CB67" s="9">
        <f t="shared" si="136"/>
        <v>0.96124031007751942</v>
      </c>
      <c r="CC67" s="9">
        <f t="shared" si="136"/>
        <v>0.89922480620155043</v>
      </c>
      <c r="CD67" s="7">
        <f t="shared" ref="CD67:CD96" si="153">COUNTIF(BR67:CC67,"&gt;1")</f>
        <v>3</v>
      </c>
      <c r="CE67" s="10" t="s">
        <v>223</v>
      </c>
      <c r="CF67" s="7">
        <f t="shared" ref="CF67:CF96" si="154">COUNTIF(BR67:CC67,"&gt;.9")</f>
        <v>8</v>
      </c>
      <c r="CG67" s="11" t="s">
        <v>223</v>
      </c>
    </row>
    <row r="68" spans="1:85" ht="16" customHeight="1" x14ac:dyDescent="0.2">
      <c r="A68" s="3" t="s">
        <v>74</v>
      </c>
      <c r="B68" s="4" t="s">
        <v>177</v>
      </c>
      <c r="C68" s="3">
        <v>126</v>
      </c>
      <c r="D68" s="3">
        <v>126</v>
      </c>
      <c r="E68" s="3">
        <f t="shared" si="130"/>
        <v>125.72727272727273</v>
      </c>
      <c r="F68" s="3">
        <v>119</v>
      </c>
      <c r="G68" s="3">
        <v>123</v>
      </c>
      <c r="H68" s="3"/>
      <c r="I68" s="3">
        <v>104</v>
      </c>
      <c r="J68" s="3">
        <v>115</v>
      </c>
      <c r="K68" s="3">
        <v>128</v>
      </c>
      <c r="L68" s="3">
        <v>120</v>
      </c>
      <c r="M68" s="3">
        <v>130</v>
      </c>
      <c r="N68" s="3">
        <v>137</v>
      </c>
      <c r="O68" s="3">
        <v>140</v>
      </c>
      <c r="P68" s="3">
        <v>138</v>
      </c>
      <c r="Q68" s="3">
        <v>129</v>
      </c>
      <c r="S68" s="8">
        <f t="shared" si="137"/>
        <v>0.99783549783549763</v>
      </c>
      <c r="T68" s="9">
        <f t="shared" si="138"/>
        <v>0.94444444444444442</v>
      </c>
      <c r="U68" s="9">
        <f t="shared" si="139"/>
        <v>0.97619047619047616</v>
      </c>
      <c r="V68" s="9" t="str">
        <f t="shared" si="140"/>
        <v/>
      </c>
      <c r="W68" s="9">
        <f t="shared" si="141"/>
        <v>0.82539682539682535</v>
      </c>
      <c r="X68" s="9">
        <f t="shared" si="142"/>
        <v>0.91269841269841268</v>
      </c>
      <c r="Y68" s="9">
        <f t="shared" si="143"/>
        <v>1.0158730158730158</v>
      </c>
      <c r="Z68" s="9">
        <f t="shared" si="144"/>
        <v>0.95238095238095233</v>
      </c>
      <c r="AA68" s="9">
        <f t="shared" si="145"/>
        <v>1.0317460317460319</v>
      </c>
      <c r="AB68" s="9">
        <f t="shared" si="146"/>
        <v>1.0873015873015872</v>
      </c>
      <c r="AC68" s="9">
        <f t="shared" si="147"/>
        <v>1.1111111111111112</v>
      </c>
      <c r="AD68" s="9">
        <f t="shared" si="148"/>
        <v>1.0952380952380953</v>
      </c>
      <c r="AE68" s="9">
        <f t="shared" si="149"/>
        <v>1.0238095238095237</v>
      </c>
      <c r="AF68" s="7">
        <f t="shared" si="150"/>
        <v>6</v>
      </c>
      <c r="AG68" s="10" t="s">
        <v>223</v>
      </c>
      <c r="AH68" s="7">
        <f t="shared" si="151"/>
        <v>10</v>
      </c>
      <c r="AI68" s="11" t="str">
        <f t="shared" si="152"/>
        <v>Yes</v>
      </c>
      <c r="AK68" s="4" t="s">
        <v>191</v>
      </c>
      <c r="AL68" s="12"/>
      <c r="AM68" s="12"/>
      <c r="AN68" s="3"/>
      <c r="AO68" s="3"/>
      <c r="AP68" s="3"/>
      <c r="AQ68" s="3"/>
      <c r="AR68" s="3"/>
      <c r="AS68" s="3"/>
      <c r="AT68" s="3"/>
      <c r="AU68" s="3"/>
      <c r="AV68" s="3"/>
      <c r="AW68" s="3"/>
      <c r="AX68" s="3"/>
      <c r="AY68" s="3"/>
      <c r="BA68" s="4" t="s">
        <v>191</v>
      </c>
      <c r="BB68" s="12"/>
      <c r="BC68" s="3"/>
      <c r="BD68" s="3"/>
      <c r="BE68" s="3"/>
      <c r="BF68" s="3"/>
      <c r="BG68" s="3"/>
      <c r="BH68" s="3" t="s">
        <v>240</v>
      </c>
      <c r="BI68" s="3" t="s">
        <v>240</v>
      </c>
      <c r="BJ68" s="3"/>
      <c r="BK68" s="3"/>
      <c r="BL68" s="3"/>
      <c r="BM68" s="3"/>
      <c r="BN68" s="3"/>
      <c r="BP68" s="4" t="s">
        <v>191</v>
      </c>
      <c r="BQ68" s="9"/>
      <c r="BR68" s="9"/>
      <c r="BS68" s="9"/>
      <c r="BT68" s="9"/>
      <c r="BU68" s="9"/>
      <c r="BV68" s="9"/>
      <c r="BW68" s="28" t="s">
        <v>241</v>
      </c>
      <c r="BX68" s="28" t="s">
        <v>241</v>
      </c>
      <c r="BY68" s="9"/>
      <c r="BZ68" s="9"/>
      <c r="CA68" s="9"/>
      <c r="CB68" s="9"/>
      <c r="CC68" s="9"/>
      <c r="CD68" s="7">
        <f t="shared" si="153"/>
        <v>0</v>
      </c>
      <c r="CE68" s="10" t="s">
        <v>224</v>
      </c>
      <c r="CF68" s="7">
        <f t="shared" si="154"/>
        <v>0</v>
      </c>
      <c r="CG68" s="11" t="s">
        <v>224</v>
      </c>
    </row>
    <row r="69" spans="1:85" ht="16" customHeight="1" x14ac:dyDescent="0.2">
      <c r="A69" s="3" t="s">
        <v>254</v>
      </c>
      <c r="B69" s="4" t="s">
        <v>178</v>
      </c>
      <c r="C69" s="3">
        <v>321</v>
      </c>
      <c r="D69" s="3">
        <v>321</v>
      </c>
      <c r="E69" s="3">
        <f t="shared" si="130"/>
        <v>245.18181818181819</v>
      </c>
      <c r="F69" s="3">
        <v>241</v>
      </c>
      <c r="G69" s="3">
        <v>238</v>
      </c>
      <c r="H69" s="3"/>
      <c r="I69" s="3">
        <v>234</v>
      </c>
      <c r="J69" s="3">
        <v>242</v>
      </c>
      <c r="K69" s="3">
        <v>251</v>
      </c>
      <c r="L69" s="3">
        <v>268</v>
      </c>
      <c r="M69" s="3">
        <v>255</v>
      </c>
      <c r="N69" s="3">
        <v>251</v>
      </c>
      <c r="O69" s="3">
        <v>240</v>
      </c>
      <c r="P69" s="3">
        <v>241</v>
      </c>
      <c r="Q69" s="3">
        <v>236</v>
      </c>
      <c r="S69" s="8">
        <f t="shared" si="137"/>
        <v>0.76380628717077315</v>
      </c>
      <c r="T69" s="9">
        <f t="shared" si="138"/>
        <v>0.75077881619937692</v>
      </c>
      <c r="U69" s="9">
        <f t="shared" si="139"/>
        <v>0.74143302180685355</v>
      </c>
      <c r="V69" s="9" t="str">
        <f t="shared" si="140"/>
        <v/>
      </c>
      <c r="W69" s="9">
        <f t="shared" si="141"/>
        <v>0.7289719626168224</v>
      </c>
      <c r="X69" s="9">
        <f t="shared" si="142"/>
        <v>0.75389408099688471</v>
      </c>
      <c r="Y69" s="9">
        <f t="shared" si="143"/>
        <v>0.7819314641744548</v>
      </c>
      <c r="Z69" s="9">
        <f t="shared" si="144"/>
        <v>0.83489096573208721</v>
      </c>
      <c r="AA69" s="9">
        <f t="shared" si="145"/>
        <v>0.79439252336448596</v>
      </c>
      <c r="AB69" s="9">
        <f t="shared" si="146"/>
        <v>0.7819314641744548</v>
      </c>
      <c r="AC69" s="9">
        <f t="shared" si="147"/>
        <v>0.74766355140186913</v>
      </c>
      <c r="AD69" s="9">
        <f t="shared" si="148"/>
        <v>0.75077881619937692</v>
      </c>
      <c r="AE69" s="9">
        <f t="shared" si="149"/>
        <v>0.73520249221183798</v>
      </c>
      <c r="AF69" s="7">
        <f t="shared" si="150"/>
        <v>0</v>
      </c>
      <c r="AG69" s="10" t="s">
        <v>224</v>
      </c>
      <c r="AH69" s="7">
        <f t="shared" si="151"/>
        <v>0</v>
      </c>
      <c r="AI69" s="11" t="str">
        <f t="shared" si="152"/>
        <v>No</v>
      </c>
      <c r="AK69" s="4" t="s">
        <v>192</v>
      </c>
      <c r="AL69" s="12">
        <f t="shared" ref="AL69:AL93" si="155">SUMIF($B$3:$B$116,AK69,D$3:D$116)</f>
        <v>92</v>
      </c>
      <c r="AM69" s="12">
        <f t="shared" ref="AM69:AM96" si="156">AVERAGEIF(AN69:AT69,"&lt;&gt;")</f>
        <v>92</v>
      </c>
      <c r="AN69" s="3">
        <f t="shared" ref="AN69:AO73" si="157">SUMIFS($D$3:$D$116,$B$3:$B$116,$AK69,F$3:F$116, "&lt;&gt;")</f>
        <v>92</v>
      </c>
      <c r="AO69" s="3">
        <f t="shared" si="157"/>
        <v>92</v>
      </c>
      <c r="AP69" s="3"/>
      <c r="AQ69" s="3">
        <f t="shared" ref="AQ69:AY70" si="158">SUMIFS($D$3:$D$116,$B$3:$B$116,$AK69,I$3:I$116, "&lt;&gt;")</f>
        <v>92</v>
      </c>
      <c r="AR69" s="3">
        <f t="shared" si="158"/>
        <v>92</v>
      </c>
      <c r="AS69" s="3">
        <f t="shared" si="158"/>
        <v>92</v>
      </c>
      <c r="AT69" s="3">
        <f t="shared" si="158"/>
        <v>92</v>
      </c>
      <c r="AU69" s="3">
        <f t="shared" si="158"/>
        <v>92</v>
      </c>
      <c r="AV69" s="3">
        <f t="shared" si="158"/>
        <v>92</v>
      </c>
      <c r="AW69" s="3">
        <f t="shared" si="158"/>
        <v>92</v>
      </c>
      <c r="AX69" s="3">
        <f t="shared" si="158"/>
        <v>92</v>
      </c>
      <c r="AY69" s="3">
        <f t="shared" si="158"/>
        <v>92</v>
      </c>
      <c r="BA69" s="4" t="s">
        <v>192</v>
      </c>
      <c r="BB69" s="12">
        <f t="shared" ref="BB69:BB96" si="159">AVERAGEIF(BC69:BI69, "&lt;&gt;")</f>
        <v>51.833333333333336</v>
      </c>
      <c r="BC69" s="3">
        <v>55</v>
      </c>
      <c r="BD69" s="3">
        <v>54</v>
      </c>
      <c r="BE69" s="3"/>
      <c r="BF69" s="3">
        <v>58</v>
      </c>
      <c r="BG69" s="3">
        <v>45</v>
      </c>
      <c r="BH69" s="3">
        <v>47</v>
      </c>
      <c r="BI69" s="3">
        <v>52</v>
      </c>
      <c r="BJ69" s="3">
        <v>50</v>
      </c>
      <c r="BK69" s="3">
        <v>48</v>
      </c>
      <c r="BL69" s="3">
        <v>51</v>
      </c>
      <c r="BM69" s="3">
        <v>47</v>
      </c>
      <c r="BN69" s="3">
        <v>49</v>
      </c>
      <c r="BP69" s="4" t="s">
        <v>192</v>
      </c>
      <c r="BQ69" s="9">
        <f t="shared" ref="BQ69:BS73" si="160">BB69/AM69</f>
        <v>0.56340579710144933</v>
      </c>
      <c r="BR69" s="9">
        <f t="shared" si="160"/>
        <v>0.59782608695652173</v>
      </c>
      <c r="BS69" s="9">
        <f t="shared" si="160"/>
        <v>0.58695652173913049</v>
      </c>
      <c r="BT69" s="9"/>
      <c r="BU69" s="9">
        <f t="shared" ref="BU69:CC70" si="161">BF69/AQ69</f>
        <v>0.63043478260869568</v>
      </c>
      <c r="BV69" s="9">
        <f t="shared" si="161"/>
        <v>0.4891304347826087</v>
      </c>
      <c r="BW69" s="9">
        <f t="shared" si="161"/>
        <v>0.51086956521739135</v>
      </c>
      <c r="BX69" s="9">
        <f t="shared" si="161"/>
        <v>0.56521739130434778</v>
      </c>
      <c r="BY69" s="9">
        <f t="shared" si="161"/>
        <v>0.54347826086956519</v>
      </c>
      <c r="BZ69" s="9">
        <f t="shared" si="161"/>
        <v>0.52173913043478259</v>
      </c>
      <c r="CA69" s="9">
        <f t="shared" si="161"/>
        <v>0.55434782608695654</v>
      </c>
      <c r="CB69" s="9">
        <f t="shared" si="161"/>
        <v>0.51086956521739135</v>
      </c>
      <c r="CC69" s="9">
        <f t="shared" si="161"/>
        <v>0.53260869565217395</v>
      </c>
      <c r="CD69" s="7">
        <f t="shared" si="153"/>
        <v>0</v>
      </c>
      <c r="CE69" s="10" t="s">
        <v>224</v>
      </c>
      <c r="CF69" s="7">
        <f t="shared" si="154"/>
        <v>0</v>
      </c>
      <c r="CG69" s="11" t="s">
        <v>224</v>
      </c>
    </row>
    <row r="70" spans="1:85" ht="16" customHeight="1" x14ac:dyDescent="0.2">
      <c r="A70" s="3" t="s">
        <v>75</v>
      </c>
      <c r="B70" s="4" t="s">
        <v>179</v>
      </c>
      <c r="C70" s="3">
        <v>168</v>
      </c>
      <c r="D70" s="3">
        <v>168</v>
      </c>
      <c r="E70" s="3">
        <f t="shared" si="130"/>
        <v>159.4</v>
      </c>
      <c r="F70" s="3">
        <v>150</v>
      </c>
      <c r="G70" s="3">
        <v>138</v>
      </c>
      <c r="H70" s="3">
        <v>140</v>
      </c>
      <c r="I70" s="3">
        <v>158</v>
      </c>
      <c r="J70" s="3">
        <v>153</v>
      </c>
      <c r="K70" s="3">
        <v>150</v>
      </c>
      <c r="L70" s="3"/>
      <c r="M70" s="3"/>
      <c r="N70" s="3">
        <v>170</v>
      </c>
      <c r="O70" s="3">
        <v>185</v>
      </c>
      <c r="P70" s="3">
        <v>189</v>
      </c>
      <c r="Q70" s="3">
        <v>161</v>
      </c>
      <c r="S70" s="8">
        <f t="shared" si="137"/>
        <v>0.94880952380952388</v>
      </c>
      <c r="T70" s="9">
        <f t="shared" si="138"/>
        <v>0.8928571428571429</v>
      </c>
      <c r="U70" s="9">
        <f t="shared" si="139"/>
        <v>0.8214285714285714</v>
      </c>
      <c r="V70" s="9">
        <f t="shared" si="140"/>
        <v>0.83333333333333337</v>
      </c>
      <c r="W70" s="9">
        <f t="shared" si="141"/>
        <v>0.94047619047619047</v>
      </c>
      <c r="X70" s="9">
        <f t="shared" si="142"/>
        <v>0.9107142857142857</v>
      </c>
      <c r="Y70" s="9">
        <f t="shared" si="143"/>
        <v>0.8928571428571429</v>
      </c>
      <c r="Z70" s="9" t="str">
        <f t="shared" si="144"/>
        <v/>
      </c>
      <c r="AA70" s="9" t="str">
        <f t="shared" si="145"/>
        <v/>
      </c>
      <c r="AB70" s="9">
        <f t="shared" si="146"/>
        <v>1.0119047619047619</v>
      </c>
      <c r="AC70" s="9">
        <f t="shared" si="147"/>
        <v>1.1011904761904763</v>
      </c>
      <c r="AD70" s="9">
        <f t="shared" si="148"/>
        <v>1.125</v>
      </c>
      <c r="AE70" s="9">
        <f t="shared" si="149"/>
        <v>0.95833333333333337</v>
      </c>
      <c r="AF70" s="7">
        <f t="shared" si="150"/>
        <v>3</v>
      </c>
      <c r="AG70" s="10" t="s">
        <v>223</v>
      </c>
      <c r="AH70" s="7">
        <f t="shared" si="151"/>
        <v>6</v>
      </c>
      <c r="AI70" s="11" t="str">
        <f t="shared" si="152"/>
        <v>Yes</v>
      </c>
      <c r="AK70" s="4" t="s">
        <v>193</v>
      </c>
      <c r="AL70" s="12">
        <f t="shared" si="155"/>
        <v>136</v>
      </c>
      <c r="AM70" s="12">
        <f t="shared" si="156"/>
        <v>136</v>
      </c>
      <c r="AN70" s="3">
        <f t="shared" si="157"/>
        <v>136</v>
      </c>
      <c r="AO70" s="3">
        <f t="shared" si="157"/>
        <v>136</v>
      </c>
      <c r="AP70" s="3">
        <f>SUMIFS($D$3:$D$116,$B$3:$B$116,$AK70,H$3:H$116, "&lt;&gt;")</f>
        <v>136</v>
      </c>
      <c r="AQ70" s="3">
        <f t="shared" si="158"/>
        <v>136</v>
      </c>
      <c r="AR70" s="3">
        <f t="shared" si="158"/>
        <v>136</v>
      </c>
      <c r="AS70" s="3">
        <f t="shared" si="158"/>
        <v>136</v>
      </c>
      <c r="AT70" s="3">
        <f t="shared" si="158"/>
        <v>136</v>
      </c>
      <c r="AU70" s="3">
        <f t="shared" si="158"/>
        <v>136</v>
      </c>
      <c r="AV70" s="3">
        <f t="shared" si="158"/>
        <v>136</v>
      </c>
      <c r="AW70" s="3">
        <f t="shared" si="158"/>
        <v>136</v>
      </c>
      <c r="AX70" s="3">
        <f t="shared" si="158"/>
        <v>136</v>
      </c>
      <c r="AY70" s="3">
        <f t="shared" si="158"/>
        <v>136</v>
      </c>
      <c r="BA70" s="4" t="s">
        <v>193</v>
      </c>
      <c r="BB70" s="12">
        <f t="shared" si="159"/>
        <v>105.71428571428571</v>
      </c>
      <c r="BC70" s="3">
        <v>98</v>
      </c>
      <c r="BD70" s="3">
        <v>106</v>
      </c>
      <c r="BE70" s="3">
        <v>103</v>
      </c>
      <c r="BF70" s="3">
        <v>102</v>
      </c>
      <c r="BG70" s="3">
        <v>110</v>
      </c>
      <c r="BH70" s="3">
        <v>113</v>
      </c>
      <c r="BI70" s="3">
        <v>108</v>
      </c>
      <c r="BJ70" s="3">
        <v>103</v>
      </c>
      <c r="BK70" s="3">
        <v>105</v>
      </c>
      <c r="BL70" s="3">
        <v>106</v>
      </c>
      <c r="BM70" s="3">
        <v>109</v>
      </c>
      <c r="BN70" s="3">
        <v>105</v>
      </c>
      <c r="BP70" s="4" t="s">
        <v>193</v>
      </c>
      <c r="BQ70" s="9">
        <f t="shared" si="160"/>
        <v>0.7773109243697478</v>
      </c>
      <c r="BR70" s="9">
        <f t="shared" si="160"/>
        <v>0.72058823529411764</v>
      </c>
      <c r="BS70" s="9">
        <f t="shared" si="160"/>
        <v>0.77941176470588236</v>
      </c>
      <c r="BT70" s="9">
        <f>BE70/AP70</f>
        <v>0.75735294117647056</v>
      </c>
      <c r="BU70" s="9">
        <f t="shared" si="161"/>
        <v>0.75</v>
      </c>
      <c r="BV70" s="9">
        <f t="shared" si="161"/>
        <v>0.80882352941176472</v>
      </c>
      <c r="BW70" s="9">
        <f t="shared" si="161"/>
        <v>0.83088235294117652</v>
      </c>
      <c r="BX70" s="9">
        <f t="shared" si="161"/>
        <v>0.79411764705882348</v>
      </c>
      <c r="BY70" s="9">
        <f t="shared" si="161"/>
        <v>0.75735294117647056</v>
      </c>
      <c r="BZ70" s="9">
        <f t="shared" si="161"/>
        <v>0.7720588235294118</v>
      </c>
      <c r="CA70" s="9">
        <f t="shared" si="161"/>
        <v>0.77941176470588236</v>
      </c>
      <c r="CB70" s="9">
        <f t="shared" si="161"/>
        <v>0.80147058823529416</v>
      </c>
      <c r="CC70" s="9">
        <f t="shared" si="161"/>
        <v>0.7720588235294118</v>
      </c>
      <c r="CD70" s="7">
        <f t="shared" si="153"/>
        <v>0</v>
      </c>
      <c r="CE70" s="10" t="s">
        <v>224</v>
      </c>
      <c r="CF70" s="7">
        <f t="shared" si="154"/>
        <v>0</v>
      </c>
      <c r="CG70" s="11" t="s">
        <v>224</v>
      </c>
    </row>
    <row r="71" spans="1:85" ht="16" customHeight="1" x14ac:dyDescent="0.2">
      <c r="A71" s="3" t="s">
        <v>76</v>
      </c>
      <c r="B71" s="4" t="s">
        <v>180</v>
      </c>
      <c r="C71" s="3">
        <v>75</v>
      </c>
      <c r="D71" s="3"/>
      <c r="E71" s="3"/>
      <c r="F71" s="3"/>
      <c r="G71" s="3"/>
      <c r="H71" s="3"/>
      <c r="I71" s="3"/>
      <c r="J71" s="3"/>
      <c r="K71" s="3"/>
      <c r="L71" s="3"/>
      <c r="M71" s="3"/>
      <c r="N71" s="3"/>
      <c r="O71" s="3"/>
      <c r="P71" s="3"/>
      <c r="Q71" s="3"/>
      <c r="S71" s="8" t="e">
        <f t="shared" si="137"/>
        <v>#DIV/0!</v>
      </c>
      <c r="T71" s="9" t="str">
        <f t="shared" si="138"/>
        <v/>
      </c>
      <c r="U71" s="9" t="str">
        <f t="shared" si="139"/>
        <v/>
      </c>
      <c r="V71" s="9" t="str">
        <f t="shared" si="140"/>
        <v/>
      </c>
      <c r="W71" s="9" t="str">
        <f t="shared" si="141"/>
        <v/>
      </c>
      <c r="X71" s="9" t="str">
        <f t="shared" si="142"/>
        <v/>
      </c>
      <c r="Y71" s="9" t="str">
        <f t="shared" si="143"/>
        <v/>
      </c>
      <c r="Z71" s="9" t="str">
        <f t="shared" si="144"/>
        <v/>
      </c>
      <c r="AA71" s="9" t="str">
        <f t="shared" si="145"/>
        <v/>
      </c>
      <c r="AB71" s="9" t="str">
        <f t="shared" si="146"/>
        <v/>
      </c>
      <c r="AC71" s="9" t="str">
        <f t="shared" si="147"/>
        <v/>
      </c>
      <c r="AD71" s="9" t="str">
        <f t="shared" si="148"/>
        <v/>
      </c>
      <c r="AE71" s="9" t="str">
        <f t="shared" si="149"/>
        <v/>
      </c>
      <c r="AF71" s="7">
        <f t="shared" si="150"/>
        <v>0</v>
      </c>
      <c r="AG71" s="10" t="s">
        <v>224</v>
      </c>
      <c r="AH71" s="7">
        <f t="shared" si="151"/>
        <v>0</v>
      </c>
      <c r="AI71" s="11" t="str">
        <f t="shared" si="152"/>
        <v>No</v>
      </c>
      <c r="AK71" s="4" t="s">
        <v>131</v>
      </c>
      <c r="AL71" s="12">
        <f t="shared" si="155"/>
        <v>598</v>
      </c>
      <c r="AM71" s="12">
        <f t="shared" si="156"/>
        <v>598</v>
      </c>
      <c r="AN71" s="3">
        <f t="shared" si="157"/>
        <v>598</v>
      </c>
      <c r="AO71" s="3">
        <f t="shared" si="157"/>
        <v>598</v>
      </c>
      <c r="AP71" s="3">
        <f>SUMIFS($D$3:$D$116,$B$3:$B$116,$AK71,H$3:H$116, "&lt;&gt;")</f>
        <v>598</v>
      </c>
      <c r="AQ71" s="3">
        <f t="shared" ref="AQ71:AX74" si="162">SUMIFS($D$3:$D$116,$B$3:$B$116,$AK71,I$3:I$116, "&lt;&gt;")</f>
        <v>598</v>
      </c>
      <c r="AR71" s="3">
        <f t="shared" si="162"/>
        <v>598</v>
      </c>
      <c r="AS71" s="3">
        <f t="shared" si="162"/>
        <v>598</v>
      </c>
      <c r="AT71" s="3">
        <f t="shared" si="162"/>
        <v>598</v>
      </c>
      <c r="AU71" s="3">
        <f t="shared" si="162"/>
        <v>598</v>
      </c>
      <c r="AV71" s="3">
        <f t="shared" si="162"/>
        <v>598</v>
      </c>
      <c r="AW71" s="3">
        <f t="shared" si="162"/>
        <v>598</v>
      </c>
      <c r="AX71" s="3">
        <f t="shared" si="162"/>
        <v>598</v>
      </c>
      <c r="AY71" s="3"/>
      <c r="BA71" s="4" t="s">
        <v>131</v>
      </c>
      <c r="BB71" s="12">
        <f t="shared" si="159"/>
        <v>441.28571428571428</v>
      </c>
      <c r="BC71" s="3">
        <v>414</v>
      </c>
      <c r="BD71" s="3">
        <v>439</v>
      </c>
      <c r="BE71" s="3">
        <v>419</v>
      </c>
      <c r="BF71" s="3">
        <v>418</v>
      </c>
      <c r="BG71" s="3">
        <v>457</v>
      </c>
      <c r="BH71" s="3">
        <v>478</v>
      </c>
      <c r="BI71" s="3">
        <v>464</v>
      </c>
      <c r="BJ71" s="3">
        <v>467</v>
      </c>
      <c r="BK71" s="3">
        <v>484</v>
      </c>
      <c r="BL71" s="3">
        <v>486</v>
      </c>
      <c r="BM71" s="3">
        <v>482</v>
      </c>
      <c r="BN71" s="3"/>
      <c r="BP71" s="4" t="s">
        <v>131</v>
      </c>
      <c r="BQ71" s="9">
        <f t="shared" si="160"/>
        <v>0.73793597706641179</v>
      </c>
      <c r="BR71" s="9">
        <f t="shared" si="160"/>
        <v>0.69230769230769229</v>
      </c>
      <c r="BS71" s="9">
        <f t="shared" si="160"/>
        <v>0.73411371237458189</v>
      </c>
      <c r="BT71" s="9">
        <f>BE71/AP71</f>
        <v>0.70066889632107021</v>
      </c>
      <c r="BU71" s="9">
        <f t="shared" ref="BU71:CB74" si="163">BF71/AQ71</f>
        <v>0.69899665551839463</v>
      </c>
      <c r="BV71" s="9">
        <f t="shared" si="163"/>
        <v>0.76421404682274252</v>
      </c>
      <c r="BW71" s="9">
        <f t="shared" si="163"/>
        <v>0.79933110367892979</v>
      </c>
      <c r="BX71" s="9">
        <f t="shared" si="163"/>
        <v>0.77591973244147161</v>
      </c>
      <c r="BY71" s="9">
        <f t="shared" si="163"/>
        <v>0.78093645484949836</v>
      </c>
      <c r="BZ71" s="9">
        <f t="shared" si="163"/>
        <v>0.80936454849498329</v>
      </c>
      <c r="CA71" s="9">
        <f t="shared" si="163"/>
        <v>0.81270903010033446</v>
      </c>
      <c r="CB71" s="9">
        <f t="shared" si="163"/>
        <v>0.80602006688963213</v>
      </c>
      <c r="CC71" s="9"/>
      <c r="CD71" s="7">
        <f t="shared" si="153"/>
        <v>0</v>
      </c>
      <c r="CE71" s="10" t="s">
        <v>224</v>
      </c>
      <c r="CF71" s="7">
        <f t="shared" si="154"/>
        <v>0</v>
      </c>
      <c r="CG71" s="11" t="s">
        <v>224</v>
      </c>
    </row>
    <row r="72" spans="1:85" ht="16" customHeight="1" x14ac:dyDescent="0.2">
      <c r="A72" s="3" t="s">
        <v>77</v>
      </c>
      <c r="B72" s="4" t="s">
        <v>181</v>
      </c>
      <c r="C72" s="3">
        <v>68</v>
      </c>
      <c r="D72" s="3">
        <v>68</v>
      </c>
      <c r="E72" s="3">
        <f t="shared" ref="E72:E84" si="164">AVERAGEIF(F72:Q72,"&lt;&gt;",F72:Q72)</f>
        <v>62.833333333333336</v>
      </c>
      <c r="F72" s="3">
        <v>49</v>
      </c>
      <c r="G72" s="3">
        <v>63</v>
      </c>
      <c r="H72" s="3">
        <v>62</v>
      </c>
      <c r="I72" s="3">
        <v>71</v>
      </c>
      <c r="J72" s="3">
        <v>74</v>
      </c>
      <c r="K72" s="3">
        <v>56</v>
      </c>
      <c r="L72" s="3">
        <v>67</v>
      </c>
      <c r="M72" s="3">
        <v>69</v>
      </c>
      <c r="N72" s="3">
        <v>71</v>
      </c>
      <c r="O72" s="3">
        <v>65</v>
      </c>
      <c r="P72" s="3">
        <v>57</v>
      </c>
      <c r="Q72" s="3">
        <v>50</v>
      </c>
      <c r="S72" s="8">
        <f t="shared" si="137"/>
        <v>0.92401960784313708</v>
      </c>
      <c r="T72" s="9">
        <f t="shared" si="138"/>
        <v>0.72058823529411764</v>
      </c>
      <c r="U72" s="9">
        <f t="shared" si="139"/>
        <v>0.92647058823529416</v>
      </c>
      <c r="V72" s="9">
        <f t="shared" si="140"/>
        <v>0.91176470588235292</v>
      </c>
      <c r="W72" s="9">
        <f t="shared" si="141"/>
        <v>1.0441176470588236</v>
      </c>
      <c r="X72" s="9">
        <f t="shared" si="142"/>
        <v>1.088235294117647</v>
      </c>
      <c r="Y72" s="9">
        <f t="shared" si="143"/>
        <v>0.82352941176470584</v>
      </c>
      <c r="Z72" s="9">
        <f t="shared" si="144"/>
        <v>0.98529411764705888</v>
      </c>
      <c r="AA72" s="9">
        <f t="shared" si="145"/>
        <v>1.0147058823529411</v>
      </c>
      <c r="AB72" s="9">
        <f t="shared" si="146"/>
        <v>1.0441176470588236</v>
      </c>
      <c r="AC72" s="9">
        <f t="shared" si="147"/>
        <v>0.95588235294117652</v>
      </c>
      <c r="AD72" s="9">
        <f t="shared" si="148"/>
        <v>0.83823529411764708</v>
      </c>
      <c r="AE72" s="9">
        <f t="shared" si="149"/>
        <v>0.73529411764705888</v>
      </c>
      <c r="AF72" s="7">
        <f t="shared" si="150"/>
        <v>4</v>
      </c>
      <c r="AG72" s="10" t="s">
        <v>223</v>
      </c>
      <c r="AH72" s="7">
        <f t="shared" si="151"/>
        <v>8</v>
      </c>
      <c r="AI72" s="11" t="str">
        <f t="shared" si="152"/>
        <v>Yes</v>
      </c>
      <c r="AK72" s="4" t="s">
        <v>194</v>
      </c>
      <c r="AL72" s="12">
        <f t="shared" si="155"/>
        <v>60</v>
      </c>
      <c r="AM72" s="12">
        <f t="shared" si="156"/>
        <v>60</v>
      </c>
      <c r="AN72" s="3">
        <f t="shared" si="157"/>
        <v>60</v>
      </c>
      <c r="AO72" s="3">
        <f t="shared" si="157"/>
        <v>60</v>
      </c>
      <c r="AP72" s="3"/>
      <c r="AQ72" s="3">
        <f t="shared" si="162"/>
        <v>60</v>
      </c>
      <c r="AR72" s="3">
        <f t="shared" si="162"/>
        <v>60</v>
      </c>
      <c r="AS72" s="3">
        <f t="shared" si="162"/>
        <v>60</v>
      </c>
      <c r="AT72" s="3">
        <f t="shared" si="162"/>
        <v>60</v>
      </c>
      <c r="AU72" s="3">
        <f t="shared" si="162"/>
        <v>60</v>
      </c>
      <c r="AV72" s="3">
        <f t="shared" si="162"/>
        <v>60</v>
      </c>
      <c r="AW72" s="3">
        <f t="shared" si="162"/>
        <v>60</v>
      </c>
      <c r="AX72" s="3">
        <f t="shared" si="162"/>
        <v>60</v>
      </c>
      <c r="AY72" s="3"/>
      <c r="BA72" s="4" t="s">
        <v>194</v>
      </c>
      <c r="BB72" s="12">
        <f t="shared" si="159"/>
        <v>50.666666666666664</v>
      </c>
      <c r="BC72" s="3">
        <v>39</v>
      </c>
      <c r="BD72" s="3">
        <v>47</v>
      </c>
      <c r="BE72" s="3"/>
      <c r="BF72" s="3">
        <v>45</v>
      </c>
      <c r="BG72" s="3">
        <v>58</v>
      </c>
      <c r="BH72" s="3">
        <v>56</v>
      </c>
      <c r="BI72" s="3">
        <v>59</v>
      </c>
      <c r="BJ72" s="3">
        <v>55</v>
      </c>
      <c r="BK72" s="3">
        <v>55</v>
      </c>
      <c r="BL72" s="3">
        <v>56</v>
      </c>
      <c r="BM72" s="3">
        <v>52</v>
      </c>
      <c r="BN72" s="3"/>
      <c r="BP72" s="4" t="s">
        <v>194</v>
      </c>
      <c r="BQ72" s="9">
        <f t="shared" si="160"/>
        <v>0.84444444444444444</v>
      </c>
      <c r="BR72" s="9">
        <f t="shared" si="160"/>
        <v>0.65</v>
      </c>
      <c r="BS72" s="9">
        <f t="shared" si="160"/>
        <v>0.78333333333333333</v>
      </c>
      <c r="BT72" s="9"/>
      <c r="BU72" s="9">
        <f t="shared" si="163"/>
        <v>0.75</v>
      </c>
      <c r="BV72" s="9">
        <f t="shared" si="163"/>
        <v>0.96666666666666667</v>
      </c>
      <c r="BW72" s="9">
        <f t="shared" si="163"/>
        <v>0.93333333333333335</v>
      </c>
      <c r="BX72" s="9">
        <f t="shared" si="163"/>
        <v>0.98333333333333328</v>
      </c>
      <c r="BY72" s="9">
        <f t="shared" si="163"/>
        <v>0.91666666666666663</v>
      </c>
      <c r="BZ72" s="9">
        <f t="shared" si="163"/>
        <v>0.91666666666666663</v>
      </c>
      <c r="CA72" s="9">
        <f t="shared" si="163"/>
        <v>0.93333333333333335</v>
      </c>
      <c r="CB72" s="9">
        <f t="shared" si="163"/>
        <v>0.8666666666666667</v>
      </c>
      <c r="CC72" s="9"/>
      <c r="CD72" s="7">
        <f t="shared" si="153"/>
        <v>0</v>
      </c>
      <c r="CE72" s="10" t="s">
        <v>224</v>
      </c>
      <c r="CF72" s="7">
        <f t="shared" si="154"/>
        <v>6</v>
      </c>
      <c r="CG72" s="11" t="s">
        <v>223</v>
      </c>
    </row>
    <row r="73" spans="1:85" ht="16" customHeight="1" x14ac:dyDescent="0.2">
      <c r="A73" s="3" t="s">
        <v>78</v>
      </c>
      <c r="B73" s="4" t="s">
        <v>182</v>
      </c>
      <c r="C73" s="3">
        <v>171</v>
      </c>
      <c r="D73" s="3">
        <v>171</v>
      </c>
      <c r="E73" s="3">
        <f t="shared" si="164"/>
        <v>176.58333333333334</v>
      </c>
      <c r="F73" s="3">
        <v>182</v>
      </c>
      <c r="G73" s="3">
        <v>177</v>
      </c>
      <c r="H73" s="3">
        <v>171</v>
      </c>
      <c r="I73" s="3">
        <v>170</v>
      </c>
      <c r="J73" s="3">
        <v>173</v>
      </c>
      <c r="K73" s="3">
        <v>183</v>
      </c>
      <c r="L73" s="3">
        <v>170</v>
      </c>
      <c r="M73" s="3">
        <v>180</v>
      </c>
      <c r="N73" s="3">
        <v>186</v>
      </c>
      <c r="O73" s="3">
        <v>186</v>
      </c>
      <c r="P73" s="3">
        <v>181</v>
      </c>
      <c r="Q73" s="3">
        <v>160</v>
      </c>
      <c r="S73" s="8">
        <f t="shared" si="137"/>
        <v>1.0326510721247566</v>
      </c>
      <c r="T73" s="9">
        <f t="shared" si="138"/>
        <v>1.064327485380117</v>
      </c>
      <c r="U73" s="9">
        <f t="shared" si="139"/>
        <v>1.0350877192982457</v>
      </c>
      <c r="V73" s="9">
        <f t="shared" si="140"/>
        <v>1</v>
      </c>
      <c r="W73" s="9">
        <f t="shared" si="141"/>
        <v>0.99415204678362568</v>
      </c>
      <c r="X73" s="9">
        <f t="shared" si="142"/>
        <v>1.0116959064327486</v>
      </c>
      <c r="Y73" s="9">
        <f t="shared" si="143"/>
        <v>1.0701754385964912</v>
      </c>
      <c r="Z73" s="9">
        <f t="shared" si="144"/>
        <v>0.99415204678362568</v>
      </c>
      <c r="AA73" s="9">
        <f t="shared" si="145"/>
        <v>1.0526315789473684</v>
      </c>
      <c r="AB73" s="9">
        <f t="shared" si="146"/>
        <v>1.0877192982456141</v>
      </c>
      <c r="AC73" s="9">
        <f t="shared" si="147"/>
        <v>1.0877192982456141</v>
      </c>
      <c r="AD73" s="9">
        <f t="shared" si="148"/>
        <v>1.0584795321637428</v>
      </c>
      <c r="AE73" s="9">
        <f t="shared" si="149"/>
        <v>0.93567251461988299</v>
      </c>
      <c r="AF73" s="7">
        <f t="shared" si="150"/>
        <v>8</v>
      </c>
      <c r="AG73" s="10" t="s">
        <v>223</v>
      </c>
      <c r="AH73" s="7">
        <f t="shared" si="151"/>
        <v>12</v>
      </c>
      <c r="AI73" s="11" t="str">
        <f t="shared" si="152"/>
        <v>Yes</v>
      </c>
      <c r="AK73" s="4" t="s">
        <v>195</v>
      </c>
      <c r="AL73" s="12">
        <f t="shared" si="155"/>
        <v>211</v>
      </c>
      <c r="AM73" s="12">
        <f t="shared" si="156"/>
        <v>211</v>
      </c>
      <c r="AN73" s="3">
        <f t="shared" si="157"/>
        <v>211</v>
      </c>
      <c r="AO73" s="3">
        <f t="shared" si="157"/>
        <v>211</v>
      </c>
      <c r="AP73" s="3">
        <f>SUMIFS($D$3:$D$116,$B$3:$B$116,$AK73,H$3:H$116, "&lt;&gt;")</f>
        <v>211</v>
      </c>
      <c r="AQ73" s="3">
        <f t="shared" si="162"/>
        <v>211</v>
      </c>
      <c r="AR73" s="3">
        <f t="shared" si="162"/>
        <v>211</v>
      </c>
      <c r="AS73" s="3">
        <f t="shared" si="162"/>
        <v>211</v>
      </c>
      <c r="AT73" s="3">
        <f t="shared" si="162"/>
        <v>211</v>
      </c>
      <c r="AU73" s="3">
        <f t="shared" si="162"/>
        <v>211</v>
      </c>
      <c r="AV73" s="3">
        <f t="shared" si="162"/>
        <v>211</v>
      </c>
      <c r="AW73" s="3">
        <f t="shared" si="162"/>
        <v>211</v>
      </c>
      <c r="AX73" s="3">
        <f t="shared" si="162"/>
        <v>211</v>
      </c>
      <c r="AY73" s="3">
        <f t="shared" ref="AY73:AY80" si="165">SUMIFS($D$3:$D$116,$B$3:$B$116,$AK73,Q$3:Q$116, "&lt;&gt;")</f>
        <v>211</v>
      </c>
      <c r="BA73" s="4" t="s">
        <v>195</v>
      </c>
      <c r="BB73" s="12">
        <f t="shared" si="159"/>
        <v>300.42857142857144</v>
      </c>
      <c r="BC73" s="3">
        <v>303</v>
      </c>
      <c r="BD73" s="3">
        <v>299</v>
      </c>
      <c r="BE73" s="3">
        <v>293</v>
      </c>
      <c r="BF73" s="3">
        <v>289</v>
      </c>
      <c r="BG73" s="3">
        <v>302</v>
      </c>
      <c r="BH73" s="3">
        <v>310</v>
      </c>
      <c r="BI73" s="3">
        <v>307</v>
      </c>
      <c r="BJ73" s="3">
        <v>314</v>
      </c>
      <c r="BK73" s="3">
        <v>292</v>
      </c>
      <c r="BL73" s="3">
        <v>286</v>
      </c>
      <c r="BM73" s="3">
        <v>289</v>
      </c>
      <c r="BN73" s="3">
        <v>288</v>
      </c>
      <c r="BP73" s="4" t="s">
        <v>195</v>
      </c>
      <c r="BQ73" s="9">
        <f t="shared" si="160"/>
        <v>1.4238320920785377</v>
      </c>
      <c r="BR73" s="9">
        <f t="shared" si="160"/>
        <v>1.4360189573459716</v>
      </c>
      <c r="BS73" s="9">
        <f t="shared" si="160"/>
        <v>1.4170616113744077</v>
      </c>
      <c r="BT73" s="9">
        <f>BE73/AP73</f>
        <v>1.3886255924170616</v>
      </c>
      <c r="BU73" s="9">
        <f t="shared" si="163"/>
        <v>1.3696682464454977</v>
      </c>
      <c r="BV73" s="9">
        <f t="shared" si="163"/>
        <v>1.4312796208530805</v>
      </c>
      <c r="BW73" s="9">
        <f t="shared" si="163"/>
        <v>1.4691943127962086</v>
      </c>
      <c r="BX73" s="9">
        <f t="shared" si="163"/>
        <v>1.4549763033175356</v>
      </c>
      <c r="BY73" s="9">
        <f t="shared" si="163"/>
        <v>1.4881516587677726</v>
      </c>
      <c r="BZ73" s="9">
        <f t="shared" si="163"/>
        <v>1.3838862559241707</v>
      </c>
      <c r="CA73" s="9">
        <f t="shared" si="163"/>
        <v>1.3554502369668247</v>
      </c>
      <c r="CB73" s="9">
        <f t="shared" si="163"/>
        <v>1.3696682464454977</v>
      </c>
      <c r="CC73" s="9">
        <f t="shared" ref="CC73:CC80" si="166">BN73/AY73</f>
        <v>1.3649289099526067</v>
      </c>
      <c r="CD73" s="7">
        <f t="shared" si="153"/>
        <v>12</v>
      </c>
      <c r="CE73" s="10" t="s">
        <v>223</v>
      </c>
      <c r="CF73" s="7">
        <f t="shared" si="154"/>
        <v>12</v>
      </c>
      <c r="CG73" s="11" t="s">
        <v>223</v>
      </c>
    </row>
    <row r="74" spans="1:85" ht="16" customHeight="1" x14ac:dyDescent="0.2">
      <c r="A74" s="3" t="s">
        <v>79</v>
      </c>
      <c r="B74" s="4" t="s">
        <v>183</v>
      </c>
      <c r="C74" s="3">
        <v>320</v>
      </c>
      <c r="D74" s="3">
        <v>320</v>
      </c>
      <c r="E74" s="3">
        <f t="shared" si="164"/>
        <v>0</v>
      </c>
      <c r="F74" s="3">
        <v>0</v>
      </c>
      <c r="G74" s="3">
        <v>0</v>
      </c>
      <c r="H74" s="3">
        <v>0</v>
      </c>
      <c r="I74" s="3">
        <v>0</v>
      </c>
      <c r="J74" s="3">
        <v>0</v>
      </c>
      <c r="K74" s="3">
        <v>0</v>
      </c>
      <c r="L74" s="3">
        <v>0</v>
      </c>
      <c r="M74" s="3">
        <v>0</v>
      </c>
      <c r="N74" s="3">
        <v>0</v>
      </c>
      <c r="O74" s="3">
        <v>0</v>
      </c>
      <c r="P74" s="3">
        <v>0</v>
      </c>
      <c r="Q74" s="3">
        <v>0</v>
      </c>
      <c r="S74" s="8">
        <f t="shared" si="137"/>
        <v>0</v>
      </c>
      <c r="T74" s="9">
        <f t="shared" si="138"/>
        <v>0</v>
      </c>
      <c r="U74" s="9">
        <f t="shared" si="139"/>
        <v>0</v>
      </c>
      <c r="V74" s="9">
        <f t="shared" si="140"/>
        <v>0</v>
      </c>
      <c r="W74" s="9">
        <f t="shared" si="141"/>
        <v>0</v>
      </c>
      <c r="X74" s="9">
        <f t="shared" si="142"/>
        <v>0</v>
      </c>
      <c r="Y74" s="9">
        <f t="shared" si="143"/>
        <v>0</v>
      </c>
      <c r="Z74" s="9">
        <f t="shared" si="144"/>
        <v>0</v>
      </c>
      <c r="AA74" s="9">
        <f t="shared" si="145"/>
        <v>0</v>
      </c>
      <c r="AB74" s="9">
        <f t="shared" si="146"/>
        <v>0</v>
      </c>
      <c r="AC74" s="9">
        <f t="shared" si="147"/>
        <v>0</v>
      </c>
      <c r="AD74" s="9">
        <f t="shared" si="148"/>
        <v>0</v>
      </c>
      <c r="AE74" s="9">
        <f t="shared" si="149"/>
        <v>0</v>
      </c>
      <c r="AF74" s="7">
        <f t="shared" si="150"/>
        <v>0</v>
      </c>
      <c r="AG74" s="10" t="s">
        <v>224</v>
      </c>
      <c r="AH74" s="7">
        <f t="shared" si="151"/>
        <v>0</v>
      </c>
      <c r="AI74" s="11" t="str">
        <f t="shared" si="152"/>
        <v>No</v>
      </c>
      <c r="AK74" s="4" t="s">
        <v>196</v>
      </c>
      <c r="AL74" s="12">
        <f t="shared" si="155"/>
        <v>72</v>
      </c>
      <c r="AM74" s="12">
        <f t="shared" si="156"/>
        <v>72</v>
      </c>
      <c r="AN74" s="3">
        <f t="shared" ref="AN74:AN93" si="167">SUMIFS($D$3:$D$116,$B$3:$B$116,$AK74,F$3:F$116, "&lt;&gt;")</f>
        <v>72</v>
      </c>
      <c r="AO74" s="3"/>
      <c r="AP74" s="3"/>
      <c r="AQ74" s="3">
        <f t="shared" si="162"/>
        <v>72</v>
      </c>
      <c r="AR74" s="3">
        <f t="shared" si="162"/>
        <v>72</v>
      </c>
      <c r="AS74" s="3">
        <f t="shared" si="162"/>
        <v>72</v>
      </c>
      <c r="AT74" s="3">
        <f t="shared" si="162"/>
        <v>72</v>
      </c>
      <c r="AU74" s="3">
        <f t="shared" si="162"/>
        <v>72</v>
      </c>
      <c r="AV74" s="3">
        <f t="shared" si="162"/>
        <v>72</v>
      </c>
      <c r="AW74" s="3">
        <f t="shared" si="162"/>
        <v>72</v>
      </c>
      <c r="AX74" s="3">
        <f t="shared" si="162"/>
        <v>72</v>
      </c>
      <c r="AY74" s="3">
        <f t="shared" si="165"/>
        <v>72</v>
      </c>
      <c r="BA74" s="4" t="s">
        <v>196</v>
      </c>
      <c r="BB74" s="12">
        <f t="shared" si="159"/>
        <v>103</v>
      </c>
      <c r="BC74" s="3">
        <v>91</v>
      </c>
      <c r="BD74" s="3"/>
      <c r="BE74" s="3"/>
      <c r="BF74" s="3">
        <v>104</v>
      </c>
      <c r="BG74" s="3">
        <v>104</v>
      </c>
      <c r="BH74" s="3">
        <v>106</v>
      </c>
      <c r="BI74" s="3">
        <v>110</v>
      </c>
      <c r="BJ74" s="3">
        <v>101</v>
      </c>
      <c r="BK74" s="3">
        <v>107</v>
      </c>
      <c r="BL74" s="3">
        <v>113</v>
      </c>
      <c r="BM74" s="3">
        <v>114</v>
      </c>
      <c r="BN74" s="3">
        <v>109</v>
      </c>
      <c r="BP74" s="4" t="s">
        <v>196</v>
      </c>
      <c r="BQ74" s="9">
        <f t="shared" ref="BQ74:BQ93" si="168">BB74/AM74</f>
        <v>1.4305555555555556</v>
      </c>
      <c r="BR74" s="9">
        <f t="shared" ref="BR74:BR93" si="169">BC74/AN74</f>
        <v>1.2638888888888888</v>
      </c>
      <c r="BS74" s="9"/>
      <c r="BT74" s="9"/>
      <c r="BU74" s="9">
        <f t="shared" si="163"/>
        <v>1.4444444444444444</v>
      </c>
      <c r="BV74" s="9">
        <f t="shared" si="163"/>
        <v>1.4444444444444444</v>
      </c>
      <c r="BW74" s="9">
        <f t="shared" si="163"/>
        <v>1.4722222222222223</v>
      </c>
      <c r="BX74" s="9">
        <f t="shared" si="163"/>
        <v>1.5277777777777777</v>
      </c>
      <c r="BY74" s="9">
        <f t="shared" si="163"/>
        <v>1.4027777777777777</v>
      </c>
      <c r="BZ74" s="9">
        <f t="shared" si="163"/>
        <v>1.4861111111111112</v>
      </c>
      <c r="CA74" s="9">
        <f t="shared" si="163"/>
        <v>1.5694444444444444</v>
      </c>
      <c r="CB74" s="9">
        <f t="shared" si="163"/>
        <v>1.5833333333333333</v>
      </c>
      <c r="CC74" s="9">
        <f t="shared" si="166"/>
        <v>1.5138888888888888</v>
      </c>
      <c r="CD74" s="7">
        <f t="shared" si="153"/>
        <v>10</v>
      </c>
      <c r="CE74" s="10" t="s">
        <v>223</v>
      </c>
      <c r="CF74" s="7">
        <f t="shared" si="154"/>
        <v>10</v>
      </c>
      <c r="CG74" s="11" t="s">
        <v>223</v>
      </c>
    </row>
    <row r="75" spans="1:85" ht="16" customHeight="1" x14ac:dyDescent="0.2">
      <c r="A75" s="3" t="s">
        <v>80</v>
      </c>
      <c r="B75" s="4" t="s">
        <v>183</v>
      </c>
      <c r="C75" s="3">
        <v>1904</v>
      </c>
      <c r="D75" s="3">
        <v>1904</v>
      </c>
      <c r="E75" s="3">
        <f t="shared" si="164"/>
        <v>1432.8181818181818</v>
      </c>
      <c r="F75" s="3">
        <v>1346</v>
      </c>
      <c r="G75" s="3">
        <v>1297</v>
      </c>
      <c r="H75" s="3">
        <v>1368</v>
      </c>
      <c r="I75" s="3">
        <v>1300</v>
      </c>
      <c r="J75" s="3">
        <v>1319</v>
      </c>
      <c r="K75" s="3">
        <v>1433</v>
      </c>
      <c r="L75" s="3">
        <v>1538</v>
      </c>
      <c r="M75" s="3">
        <v>1636</v>
      </c>
      <c r="N75" s="3">
        <v>1589</v>
      </c>
      <c r="O75" s="3">
        <v>1513</v>
      </c>
      <c r="P75" s="3">
        <v>1422</v>
      </c>
      <c r="Q75" s="3"/>
      <c r="S75" s="8">
        <f t="shared" si="137"/>
        <v>0.75253055767761656</v>
      </c>
      <c r="T75" s="9">
        <f t="shared" si="138"/>
        <v>0.70693277310924374</v>
      </c>
      <c r="U75" s="9">
        <f t="shared" si="139"/>
        <v>0.68119747899159666</v>
      </c>
      <c r="V75" s="9">
        <f t="shared" si="140"/>
        <v>0.71848739495798319</v>
      </c>
      <c r="W75" s="9">
        <f t="shared" si="141"/>
        <v>0.6827731092436975</v>
      </c>
      <c r="X75" s="9">
        <f t="shared" si="142"/>
        <v>0.69275210084033612</v>
      </c>
      <c r="Y75" s="9">
        <f t="shared" si="143"/>
        <v>0.75262605042016806</v>
      </c>
      <c r="Z75" s="9">
        <f t="shared" si="144"/>
        <v>0.8077731092436975</v>
      </c>
      <c r="AA75" s="9">
        <f t="shared" si="145"/>
        <v>0.85924369747899154</v>
      </c>
      <c r="AB75" s="9">
        <f t="shared" si="146"/>
        <v>0.8345588235294118</v>
      </c>
      <c r="AC75" s="9">
        <f t="shared" si="147"/>
        <v>0.7946428571428571</v>
      </c>
      <c r="AD75" s="9">
        <f t="shared" si="148"/>
        <v>0.74684873949579833</v>
      </c>
      <c r="AE75" s="9" t="str">
        <f t="shared" si="149"/>
        <v/>
      </c>
      <c r="AF75" s="7">
        <f t="shared" si="150"/>
        <v>0</v>
      </c>
      <c r="AG75" s="10" t="s">
        <v>224</v>
      </c>
      <c r="AH75" s="7">
        <f t="shared" si="151"/>
        <v>0</v>
      </c>
      <c r="AI75" s="11" t="str">
        <f t="shared" si="152"/>
        <v>No</v>
      </c>
      <c r="AK75" s="4" t="s">
        <v>197</v>
      </c>
      <c r="AL75" s="12">
        <f t="shared" si="155"/>
        <v>410</v>
      </c>
      <c r="AM75" s="12">
        <f t="shared" si="156"/>
        <v>410</v>
      </c>
      <c r="AN75" s="3">
        <f t="shared" si="167"/>
        <v>410</v>
      </c>
      <c r="AO75" s="3">
        <f>SUMIFS($D$3:$D$116,$B$3:$B$116,$AK75,G$3:G$116, "&lt;&gt;")</f>
        <v>410</v>
      </c>
      <c r="AP75" s="3">
        <f>SUMIFS($D$3:$D$116,$B$3:$B$116,$AK75,H$3:H$116, "&lt;&gt;")</f>
        <v>410</v>
      </c>
      <c r="AQ75" s="3">
        <f>SUMIFS($D$3:$D$116,$B$3:$B$116,$AK75,I$3:I$116, "&lt;&gt;")</f>
        <v>410</v>
      </c>
      <c r="AR75" s="3"/>
      <c r="AS75" s="3"/>
      <c r="AT75" s="3"/>
      <c r="AU75" s="3"/>
      <c r="AV75" s="3">
        <f t="shared" ref="AV75:AV80" si="170">SUMIFS($D$3:$D$116,$B$3:$B$116,$AK75,N$3:N$116, "&lt;&gt;")</f>
        <v>410</v>
      </c>
      <c r="AW75" s="3"/>
      <c r="AX75" s="3">
        <f t="shared" ref="AX75:AX80" si="171">SUMIFS($D$3:$D$116,$B$3:$B$116,$AK75,P$3:P$116, "&lt;&gt;")</f>
        <v>410</v>
      </c>
      <c r="AY75" s="3">
        <f t="shared" si="165"/>
        <v>410</v>
      </c>
      <c r="BA75" s="4" t="s">
        <v>197</v>
      </c>
      <c r="BB75" s="12">
        <f t="shared" si="159"/>
        <v>316.25</v>
      </c>
      <c r="BC75" s="3">
        <v>306</v>
      </c>
      <c r="BD75" s="3">
        <v>331</v>
      </c>
      <c r="BE75" s="3">
        <v>314</v>
      </c>
      <c r="BF75" s="3">
        <v>314</v>
      </c>
      <c r="BG75" s="3"/>
      <c r="BH75" s="43" t="s">
        <v>241</v>
      </c>
      <c r="BI75" s="43" t="s">
        <v>241</v>
      </c>
      <c r="BJ75" s="3"/>
      <c r="BK75" s="3">
        <v>367</v>
      </c>
      <c r="BL75" s="3"/>
      <c r="BM75" s="3">
        <v>387</v>
      </c>
      <c r="BN75" s="3">
        <v>351</v>
      </c>
      <c r="BP75" s="4" t="s">
        <v>197</v>
      </c>
      <c r="BQ75" s="9">
        <f t="shared" si="168"/>
        <v>0.77134146341463417</v>
      </c>
      <c r="BR75" s="9">
        <f t="shared" si="169"/>
        <v>0.74634146341463414</v>
      </c>
      <c r="BS75" s="9">
        <f>BD75/AO75</f>
        <v>0.80731707317073176</v>
      </c>
      <c r="BT75" s="9">
        <f>BE75/AP75</f>
        <v>0.76585365853658538</v>
      </c>
      <c r="BU75" s="9">
        <f>BF75/AQ75</f>
        <v>0.76585365853658538</v>
      </c>
      <c r="BV75" s="9"/>
      <c r="BW75" s="28" t="s">
        <v>241</v>
      </c>
      <c r="BX75" s="28" t="s">
        <v>241</v>
      </c>
      <c r="BY75" s="9"/>
      <c r="BZ75" s="9">
        <f t="shared" ref="BZ75:BZ80" si="172">BK75/AV75</f>
        <v>0.89512195121951221</v>
      </c>
      <c r="CA75" s="9"/>
      <c r="CB75" s="9">
        <f t="shared" ref="CB75:CB80" si="173">BM75/AX75</f>
        <v>0.94390243902439019</v>
      </c>
      <c r="CC75" s="9">
        <f t="shared" si="166"/>
        <v>0.85609756097560974</v>
      </c>
      <c r="CD75" s="7">
        <f t="shared" si="153"/>
        <v>0</v>
      </c>
      <c r="CE75" s="10" t="s">
        <v>224</v>
      </c>
      <c r="CF75" s="7">
        <f t="shared" si="154"/>
        <v>1</v>
      </c>
      <c r="CG75" s="11" t="s">
        <v>223</v>
      </c>
    </row>
    <row r="76" spans="1:85" ht="16" customHeight="1" x14ac:dyDescent="0.2">
      <c r="A76" s="3" t="s">
        <v>124</v>
      </c>
      <c r="B76" s="4" t="s">
        <v>183</v>
      </c>
      <c r="C76" s="3">
        <v>721</v>
      </c>
      <c r="D76" s="3">
        <v>721</v>
      </c>
      <c r="E76" s="3">
        <f t="shared" si="164"/>
        <v>211</v>
      </c>
      <c r="F76" s="3">
        <v>372</v>
      </c>
      <c r="G76" s="3">
        <v>358</v>
      </c>
      <c r="H76" s="3">
        <v>320</v>
      </c>
      <c r="I76" s="3">
        <v>320</v>
      </c>
      <c r="J76" s="3">
        <v>412</v>
      </c>
      <c r="K76" s="3">
        <v>146</v>
      </c>
      <c r="L76" s="3">
        <v>110</v>
      </c>
      <c r="M76" s="3">
        <v>155</v>
      </c>
      <c r="N76" s="3">
        <v>46</v>
      </c>
      <c r="O76" s="3">
        <v>43</v>
      </c>
      <c r="P76" s="3">
        <v>39</v>
      </c>
      <c r="Q76" s="3"/>
      <c r="S76" s="8">
        <f t="shared" si="137"/>
        <v>0.29264909847434112</v>
      </c>
      <c r="T76" s="9">
        <f t="shared" si="138"/>
        <v>0.51595006934812759</v>
      </c>
      <c r="U76" s="9">
        <f t="shared" si="139"/>
        <v>0.49653259361997226</v>
      </c>
      <c r="V76" s="9">
        <f t="shared" si="140"/>
        <v>0.44382801664355065</v>
      </c>
      <c r="W76" s="9">
        <f t="shared" si="141"/>
        <v>0.44382801664355065</v>
      </c>
      <c r="X76" s="9">
        <f t="shared" si="142"/>
        <v>0.5714285714285714</v>
      </c>
      <c r="Y76" s="9">
        <f t="shared" si="143"/>
        <v>0.20249653259361997</v>
      </c>
      <c r="Z76" s="9">
        <f t="shared" si="144"/>
        <v>0.15256588072122051</v>
      </c>
      <c r="AA76" s="9">
        <f t="shared" si="145"/>
        <v>0.21497919556171982</v>
      </c>
      <c r="AB76" s="9">
        <f t="shared" si="146"/>
        <v>6.3800277392510402E-2</v>
      </c>
      <c r="AC76" s="9">
        <f t="shared" si="147"/>
        <v>5.9639389736477116E-2</v>
      </c>
      <c r="AD76" s="9">
        <f t="shared" si="148"/>
        <v>5.4091539528432729E-2</v>
      </c>
      <c r="AE76" s="9" t="str">
        <f t="shared" si="149"/>
        <v/>
      </c>
      <c r="AF76" s="7">
        <f t="shared" si="150"/>
        <v>0</v>
      </c>
      <c r="AG76" s="10" t="s">
        <v>224</v>
      </c>
      <c r="AH76" s="7">
        <f t="shared" si="151"/>
        <v>0</v>
      </c>
      <c r="AI76" s="11" t="str">
        <f t="shared" si="152"/>
        <v>No</v>
      </c>
      <c r="AK76" s="4" t="s">
        <v>198</v>
      </c>
      <c r="AL76" s="12">
        <f t="shared" si="155"/>
        <v>239</v>
      </c>
      <c r="AM76" s="12">
        <f t="shared" si="156"/>
        <v>239</v>
      </c>
      <c r="AN76" s="3">
        <f t="shared" si="167"/>
        <v>239</v>
      </c>
      <c r="AO76" s="3">
        <f>SUMIFS($D$3:$D$116,$B$3:$B$116,$AK76,G$3:G$116, "&lt;&gt;")</f>
        <v>239</v>
      </c>
      <c r="AP76" s="3"/>
      <c r="AQ76" s="3">
        <f>SUMIFS($D$3:$D$116,$B$3:$B$116,$AK76,I$3:I$116, "&lt;&gt;")</f>
        <v>239</v>
      </c>
      <c r="AR76" s="3">
        <f>SUMIFS($D$3:$D$116,$B$3:$B$116,$AK76,J$3:J$116, "&lt;&gt;")</f>
        <v>239</v>
      </c>
      <c r="AS76" s="3">
        <f>SUMIFS($D$3:$D$116,$B$3:$B$116,$AK76,K$3:K$116, "&lt;&gt;")</f>
        <v>239</v>
      </c>
      <c r="AT76" s="3">
        <f>SUMIFS($D$3:$D$116,$B$3:$B$116,$AK76,L$3:L$116, "&lt;&gt;")</f>
        <v>239</v>
      </c>
      <c r="AU76" s="3">
        <f>SUMIFS($D$3:$D$116,$B$3:$B$116,$AK76,M$3:M$116, "&lt;&gt;")</f>
        <v>239</v>
      </c>
      <c r="AV76" s="3">
        <f t="shared" si="170"/>
        <v>239</v>
      </c>
      <c r="AW76" s="3">
        <f>SUMIFS($D$3:$D$116,$B$3:$B$116,$AK76,O$3:O$116, "&lt;&gt;")</f>
        <v>239</v>
      </c>
      <c r="AX76" s="3">
        <f t="shared" si="171"/>
        <v>239</v>
      </c>
      <c r="AY76" s="3">
        <f t="shared" si="165"/>
        <v>239</v>
      </c>
      <c r="BA76" s="4" t="s">
        <v>198</v>
      </c>
      <c r="BB76" s="12">
        <f t="shared" si="159"/>
        <v>192.83333333333334</v>
      </c>
      <c r="BC76" s="3">
        <v>163</v>
      </c>
      <c r="BD76" s="3">
        <v>195</v>
      </c>
      <c r="BE76" s="3"/>
      <c r="BF76" s="3">
        <v>201</v>
      </c>
      <c r="BG76" s="3">
        <v>183</v>
      </c>
      <c r="BH76" s="3">
        <v>199</v>
      </c>
      <c r="BI76" s="3">
        <v>216</v>
      </c>
      <c r="BJ76" s="3">
        <v>212</v>
      </c>
      <c r="BK76" s="3">
        <v>224</v>
      </c>
      <c r="BL76" s="3">
        <v>199</v>
      </c>
      <c r="BM76" s="3">
        <v>199</v>
      </c>
      <c r="BN76" s="3">
        <v>204</v>
      </c>
      <c r="BP76" s="4" t="s">
        <v>198</v>
      </c>
      <c r="BQ76" s="9">
        <f t="shared" si="168"/>
        <v>0.80683403068340309</v>
      </c>
      <c r="BR76" s="9">
        <f t="shared" si="169"/>
        <v>0.68200836820083677</v>
      </c>
      <c r="BS76" s="9">
        <f>BD76/AO76</f>
        <v>0.81589958158995812</v>
      </c>
      <c r="BT76" s="9"/>
      <c r="BU76" s="9">
        <f>BF76/AQ76</f>
        <v>0.84100418410041844</v>
      </c>
      <c r="BV76" s="9">
        <f>BG76/AR76</f>
        <v>0.76569037656903771</v>
      </c>
      <c r="BW76" s="9">
        <f>BH76/AS76</f>
        <v>0.83263598326359833</v>
      </c>
      <c r="BX76" s="9">
        <f>BI76/AT76</f>
        <v>0.90376569037656906</v>
      </c>
      <c r="BY76" s="9">
        <f>BJ76/AU76</f>
        <v>0.88702928870292885</v>
      </c>
      <c r="BZ76" s="9">
        <f t="shared" si="172"/>
        <v>0.93723849372384938</v>
      </c>
      <c r="CA76" s="9">
        <f>BL76/AW76</f>
        <v>0.83263598326359833</v>
      </c>
      <c r="CB76" s="9">
        <f t="shared" si="173"/>
        <v>0.83263598326359833</v>
      </c>
      <c r="CC76" s="9">
        <f t="shared" si="166"/>
        <v>0.85355648535564854</v>
      </c>
      <c r="CD76" s="7">
        <f t="shared" si="153"/>
        <v>0</v>
      </c>
      <c r="CE76" s="10" t="s">
        <v>224</v>
      </c>
      <c r="CF76" s="7">
        <f t="shared" si="154"/>
        <v>2</v>
      </c>
      <c r="CG76" s="11" t="s">
        <v>223</v>
      </c>
    </row>
    <row r="77" spans="1:85" ht="16" customHeight="1" x14ac:dyDescent="0.2">
      <c r="A77" s="3" t="s">
        <v>81</v>
      </c>
      <c r="B77" s="4" t="s">
        <v>183</v>
      </c>
      <c r="C77" s="3">
        <v>150</v>
      </c>
      <c r="D77" s="3">
        <v>150</v>
      </c>
      <c r="E77" s="3">
        <f t="shared" si="164"/>
        <v>0</v>
      </c>
      <c r="F77" s="3">
        <v>0</v>
      </c>
      <c r="G77" s="3">
        <v>0</v>
      </c>
      <c r="H77" s="3">
        <v>0</v>
      </c>
      <c r="I77" s="3">
        <v>0</v>
      </c>
      <c r="J77" s="3">
        <v>0</v>
      </c>
      <c r="K77" s="3">
        <v>0</v>
      </c>
      <c r="L77" s="3">
        <v>0</v>
      </c>
      <c r="M77" s="3">
        <v>0</v>
      </c>
      <c r="N77" s="3">
        <v>0</v>
      </c>
      <c r="O77" s="3">
        <v>0</v>
      </c>
      <c r="P77" s="3">
        <v>0</v>
      </c>
      <c r="Q77" s="3">
        <v>0</v>
      </c>
      <c r="S77" s="8">
        <f t="shared" si="137"/>
        <v>0</v>
      </c>
      <c r="T77" s="9">
        <f t="shared" si="138"/>
        <v>0</v>
      </c>
      <c r="U77" s="9">
        <f t="shared" si="139"/>
        <v>0</v>
      </c>
      <c r="V77" s="9">
        <f t="shared" si="140"/>
        <v>0</v>
      </c>
      <c r="W77" s="9">
        <f t="shared" si="141"/>
        <v>0</v>
      </c>
      <c r="X77" s="9">
        <f t="shared" si="142"/>
        <v>0</v>
      </c>
      <c r="Y77" s="9">
        <f t="shared" si="143"/>
        <v>0</v>
      </c>
      <c r="Z77" s="9">
        <f t="shared" si="144"/>
        <v>0</v>
      </c>
      <c r="AA77" s="9">
        <f t="shared" si="145"/>
        <v>0</v>
      </c>
      <c r="AB77" s="9">
        <f t="shared" si="146"/>
        <v>0</v>
      </c>
      <c r="AC77" s="9">
        <f t="shared" si="147"/>
        <v>0</v>
      </c>
      <c r="AD77" s="9">
        <f t="shared" si="148"/>
        <v>0</v>
      </c>
      <c r="AE77" s="9">
        <f t="shared" si="149"/>
        <v>0</v>
      </c>
      <c r="AF77" s="7">
        <f t="shared" si="150"/>
        <v>0</v>
      </c>
      <c r="AG77" s="10" t="s">
        <v>224</v>
      </c>
      <c r="AH77" s="7">
        <f t="shared" si="151"/>
        <v>0</v>
      </c>
      <c r="AI77" s="11" t="str">
        <f t="shared" si="152"/>
        <v>No</v>
      </c>
      <c r="AK77" s="4" t="s">
        <v>199</v>
      </c>
      <c r="AL77" s="12">
        <f t="shared" si="155"/>
        <v>368</v>
      </c>
      <c r="AM77" s="12">
        <f t="shared" si="156"/>
        <v>368</v>
      </c>
      <c r="AN77" s="3">
        <f t="shared" si="167"/>
        <v>368</v>
      </c>
      <c r="AO77" s="3">
        <f>SUMIFS($D$3:$D$116,$B$3:$B$116,$AK77,G$3:G$116, "&lt;&gt;")</f>
        <v>368</v>
      </c>
      <c r="AP77" s="3">
        <f t="shared" ref="AP77:AS79" si="174">SUMIFS($D$3:$D$116,$B$3:$B$116,$AK77,H$3:H$116, "&lt;&gt;")</f>
        <v>368</v>
      </c>
      <c r="AQ77" s="3">
        <f t="shared" si="174"/>
        <v>368</v>
      </c>
      <c r="AR77" s="3">
        <f t="shared" si="174"/>
        <v>368</v>
      </c>
      <c r="AS77" s="3">
        <f t="shared" si="174"/>
        <v>368</v>
      </c>
      <c r="AT77" s="3"/>
      <c r="AU77" s="3">
        <f>SUMIFS($D$3:$D$116,$B$3:$B$116,$AK77,M$3:M$116, "&lt;&gt;")</f>
        <v>368</v>
      </c>
      <c r="AV77" s="3">
        <f t="shared" si="170"/>
        <v>368</v>
      </c>
      <c r="AW77" s="3">
        <f>SUMIFS($D$3:$D$116,$B$3:$B$116,$AK77,O$3:O$116, "&lt;&gt;")</f>
        <v>368</v>
      </c>
      <c r="AX77" s="3">
        <f t="shared" si="171"/>
        <v>368</v>
      </c>
      <c r="AY77" s="3">
        <f t="shared" si="165"/>
        <v>368</v>
      </c>
      <c r="BA77" s="4" t="s">
        <v>199</v>
      </c>
      <c r="BB77" s="12">
        <f t="shared" si="159"/>
        <v>337</v>
      </c>
      <c r="BC77" s="3">
        <v>322</v>
      </c>
      <c r="BD77" s="3">
        <v>331</v>
      </c>
      <c r="BE77" s="3">
        <v>327</v>
      </c>
      <c r="BF77" s="3">
        <v>332</v>
      </c>
      <c r="BG77" s="3">
        <v>339</v>
      </c>
      <c r="BH77" s="3">
        <v>371</v>
      </c>
      <c r="BI77" s="43" t="s">
        <v>241</v>
      </c>
      <c r="BJ77" s="3">
        <v>360</v>
      </c>
      <c r="BK77" s="3">
        <v>361</v>
      </c>
      <c r="BL77" s="3">
        <v>361</v>
      </c>
      <c r="BM77" s="3">
        <v>361</v>
      </c>
      <c r="BN77" s="3">
        <v>349</v>
      </c>
      <c r="BP77" s="4" t="s">
        <v>199</v>
      </c>
      <c r="BQ77" s="9">
        <f t="shared" si="168"/>
        <v>0.91576086956521741</v>
      </c>
      <c r="BR77" s="9">
        <f t="shared" si="169"/>
        <v>0.875</v>
      </c>
      <c r="BS77" s="9">
        <f>BD77/AO77</f>
        <v>0.89945652173913049</v>
      </c>
      <c r="BT77" s="9">
        <f t="shared" ref="BT77:BW79" si="175">BE77/AP77</f>
        <v>0.88858695652173914</v>
      </c>
      <c r="BU77" s="9">
        <f t="shared" si="175"/>
        <v>0.90217391304347827</v>
      </c>
      <c r="BV77" s="9">
        <f t="shared" si="175"/>
        <v>0.92119565217391308</v>
      </c>
      <c r="BW77" s="9">
        <f t="shared" si="175"/>
        <v>1.0081521739130435</v>
      </c>
      <c r="BX77" s="28" t="s">
        <v>241</v>
      </c>
      <c r="BY77" s="9">
        <f>BJ77/AU77</f>
        <v>0.97826086956521741</v>
      </c>
      <c r="BZ77" s="9">
        <f t="shared" si="172"/>
        <v>0.98097826086956519</v>
      </c>
      <c r="CA77" s="9">
        <f>BL77/AW77</f>
        <v>0.98097826086956519</v>
      </c>
      <c r="CB77" s="9">
        <f t="shared" si="173"/>
        <v>0.98097826086956519</v>
      </c>
      <c r="CC77" s="9">
        <f t="shared" si="166"/>
        <v>0.94836956521739135</v>
      </c>
      <c r="CD77" s="7">
        <f t="shared" si="153"/>
        <v>1</v>
      </c>
      <c r="CE77" s="10" t="s">
        <v>223</v>
      </c>
      <c r="CF77" s="7">
        <f t="shared" si="154"/>
        <v>8</v>
      </c>
      <c r="CG77" s="11" t="s">
        <v>223</v>
      </c>
    </row>
    <row r="78" spans="1:85" ht="16" customHeight="1" x14ac:dyDescent="0.2">
      <c r="A78" s="3" t="s">
        <v>82</v>
      </c>
      <c r="B78" s="4" t="s">
        <v>184</v>
      </c>
      <c r="C78" s="3">
        <v>106</v>
      </c>
      <c r="D78" s="3">
        <v>106</v>
      </c>
      <c r="E78" s="3">
        <f t="shared" si="164"/>
        <v>88.142857142857139</v>
      </c>
      <c r="F78" s="3"/>
      <c r="G78" s="3">
        <v>91</v>
      </c>
      <c r="H78" s="3"/>
      <c r="I78" s="3"/>
      <c r="J78" s="3">
        <v>86</v>
      </c>
      <c r="K78" s="3">
        <v>76</v>
      </c>
      <c r="L78" s="3">
        <v>87</v>
      </c>
      <c r="M78" s="3">
        <v>92</v>
      </c>
      <c r="N78" s="3"/>
      <c r="O78" s="3"/>
      <c r="P78" s="3">
        <v>93</v>
      </c>
      <c r="Q78" s="3">
        <v>92</v>
      </c>
      <c r="S78" s="8">
        <f t="shared" si="137"/>
        <v>0.83153638814016173</v>
      </c>
      <c r="T78" s="9" t="str">
        <f t="shared" si="138"/>
        <v/>
      </c>
      <c r="U78" s="9">
        <f t="shared" si="139"/>
        <v>0.85849056603773588</v>
      </c>
      <c r="V78" s="9" t="str">
        <f t="shared" si="140"/>
        <v/>
      </c>
      <c r="W78" s="9" t="str">
        <f t="shared" si="141"/>
        <v/>
      </c>
      <c r="X78" s="9">
        <f t="shared" si="142"/>
        <v>0.81132075471698117</v>
      </c>
      <c r="Y78" s="9">
        <f t="shared" si="143"/>
        <v>0.71698113207547165</v>
      </c>
      <c r="Z78" s="9">
        <f t="shared" si="144"/>
        <v>0.82075471698113212</v>
      </c>
      <c r="AA78" s="9">
        <f t="shared" si="145"/>
        <v>0.86792452830188682</v>
      </c>
      <c r="AB78" s="9" t="str">
        <f t="shared" si="146"/>
        <v/>
      </c>
      <c r="AC78" s="9" t="str">
        <f t="shared" si="147"/>
        <v/>
      </c>
      <c r="AD78" s="9">
        <f t="shared" si="148"/>
        <v>0.87735849056603776</v>
      </c>
      <c r="AE78" s="9">
        <f t="shared" si="149"/>
        <v>0.86792452830188682</v>
      </c>
      <c r="AF78" s="7">
        <f t="shared" si="150"/>
        <v>0</v>
      </c>
      <c r="AG78" s="10" t="s">
        <v>224</v>
      </c>
      <c r="AH78" s="7">
        <f t="shared" si="151"/>
        <v>0</v>
      </c>
      <c r="AI78" s="11" t="str">
        <f t="shared" si="152"/>
        <v>No</v>
      </c>
      <c r="AK78" s="4" t="s">
        <v>200</v>
      </c>
      <c r="AL78" s="12">
        <f t="shared" si="155"/>
        <v>208</v>
      </c>
      <c r="AM78" s="12">
        <f t="shared" si="156"/>
        <v>208</v>
      </c>
      <c r="AN78" s="3">
        <f t="shared" si="167"/>
        <v>208</v>
      </c>
      <c r="AO78" s="3">
        <f>SUMIFS($D$3:$D$116,$B$3:$B$116,$AK78,G$3:G$116, "&lt;&gt;")</f>
        <v>208</v>
      </c>
      <c r="AP78" s="3">
        <f t="shared" si="174"/>
        <v>208</v>
      </c>
      <c r="AQ78" s="3">
        <f t="shared" si="174"/>
        <v>208</v>
      </c>
      <c r="AR78" s="3">
        <f t="shared" si="174"/>
        <v>208</v>
      </c>
      <c r="AS78" s="3">
        <f t="shared" si="174"/>
        <v>208</v>
      </c>
      <c r="AT78" s="3">
        <f>SUMIFS($D$3:$D$116,$B$3:$B$116,$AK78,L$3:L$116, "&lt;&gt;")</f>
        <v>208</v>
      </c>
      <c r="AU78" s="3">
        <f>SUMIFS($D$3:$D$116,$B$3:$B$116,$AK78,M$3:M$116, "&lt;&gt;")</f>
        <v>208</v>
      </c>
      <c r="AV78" s="3">
        <f t="shared" si="170"/>
        <v>208</v>
      </c>
      <c r="AW78" s="3">
        <f>SUMIFS($D$3:$D$116,$B$3:$B$116,$AK78,O$3:O$116, "&lt;&gt;")</f>
        <v>208</v>
      </c>
      <c r="AX78" s="3">
        <f t="shared" si="171"/>
        <v>208</v>
      </c>
      <c r="AY78" s="3">
        <f t="shared" si="165"/>
        <v>208</v>
      </c>
      <c r="BA78" s="4" t="s">
        <v>200</v>
      </c>
      <c r="BB78" s="12">
        <f t="shared" si="159"/>
        <v>179.14285714285714</v>
      </c>
      <c r="BC78" s="3">
        <v>186</v>
      </c>
      <c r="BD78" s="3">
        <v>190</v>
      </c>
      <c r="BE78" s="3">
        <v>176</v>
      </c>
      <c r="BF78" s="3">
        <v>174</v>
      </c>
      <c r="BG78" s="3">
        <v>171</v>
      </c>
      <c r="BH78" s="3">
        <v>175</v>
      </c>
      <c r="BI78" s="3">
        <v>182</v>
      </c>
      <c r="BJ78" s="3">
        <v>194</v>
      </c>
      <c r="BK78" s="3">
        <v>195</v>
      </c>
      <c r="BL78" s="3">
        <v>191</v>
      </c>
      <c r="BM78" s="3">
        <v>192</v>
      </c>
      <c r="BN78" s="3">
        <v>195</v>
      </c>
      <c r="BP78" s="4" t="s">
        <v>200</v>
      </c>
      <c r="BQ78" s="9">
        <f t="shared" si="168"/>
        <v>0.8612637362637362</v>
      </c>
      <c r="BR78" s="9">
        <f t="shared" si="169"/>
        <v>0.89423076923076927</v>
      </c>
      <c r="BS78" s="9">
        <f>BD78/AO78</f>
        <v>0.91346153846153844</v>
      </c>
      <c r="BT78" s="9">
        <f t="shared" si="175"/>
        <v>0.84615384615384615</v>
      </c>
      <c r="BU78" s="9">
        <f t="shared" si="175"/>
        <v>0.83653846153846156</v>
      </c>
      <c r="BV78" s="9">
        <f t="shared" si="175"/>
        <v>0.82211538461538458</v>
      </c>
      <c r="BW78" s="9">
        <f t="shared" si="175"/>
        <v>0.84134615384615385</v>
      </c>
      <c r="BX78" s="9">
        <f>BI78/AT78</f>
        <v>0.875</v>
      </c>
      <c r="BY78" s="9">
        <f>BJ78/AU78</f>
        <v>0.93269230769230771</v>
      </c>
      <c r="BZ78" s="9">
        <f t="shared" si="172"/>
        <v>0.9375</v>
      </c>
      <c r="CA78" s="9">
        <f>BL78/AW78</f>
        <v>0.91826923076923073</v>
      </c>
      <c r="CB78" s="9">
        <f t="shared" si="173"/>
        <v>0.92307692307692313</v>
      </c>
      <c r="CC78" s="9">
        <f t="shared" si="166"/>
        <v>0.9375</v>
      </c>
      <c r="CD78" s="7">
        <f t="shared" si="153"/>
        <v>0</v>
      </c>
      <c r="CE78" s="10" t="s">
        <v>224</v>
      </c>
      <c r="CF78" s="7">
        <f t="shared" si="154"/>
        <v>6</v>
      </c>
      <c r="CG78" s="11" t="s">
        <v>223</v>
      </c>
    </row>
    <row r="79" spans="1:85" ht="16" customHeight="1" x14ac:dyDescent="0.2">
      <c r="A79" s="3" t="s">
        <v>83</v>
      </c>
      <c r="B79" s="4" t="s">
        <v>185</v>
      </c>
      <c r="C79" s="3">
        <v>287</v>
      </c>
      <c r="D79" s="3">
        <v>287</v>
      </c>
      <c r="E79" s="3">
        <f t="shared" si="164"/>
        <v>180.58333333333334</v>
      </c>
      <c r="F79" s="3">
        <v>179</v>
      </c>
      <c r="G79" s="3">
        <v>176</v>
      </c>
      <c r="H79" s="3">
        <v>175</v>
      </c>
      <c r="I79" s="3">
        <v>165</v>
      </c>
      <c r="J79" s="3">
        <v>190</v>
      </c>
      <c r="K79" s="3">
        <v>187</v>
      </c>
      <c r="L79" s="3">
        <v>188</v>
      </c>
      <c r="M79" s="3">
        <v>195</v>
      </c>
      <c r="N79" s="3">
        <v>193</v>
      </c>
      <c r="O79" s="3">
        <v>190</v>
      </c>
      <c r="P79" s="3">
        <v>169</v>
      </c>
      <c r="Q79" s="3">
        <v>160</v>
      </c>
      <c r="S79" s="8">
        <f t="shared" si="137"/>
        <v>0.6292102206736353</v>
      </c>
      <c r="T79" s="9">
        <f t="shared" si="138"/>
        <v>0.62369337979094075</v>
      </c>
      <c r="U79" s="9">
        <f t="shared" si="139"/>
        <v>0.61324041811846686</v>
      </c>
      <c r="V79" s="9">
        <f t="shared" si="140"/>
        <v>0.6097560975609756</v>
      </c>
      <c r="W79" s="9">
        <f t="shared" si="141"/>
        <v>0.57491289198606277</v>
      </c>
      <c r="X79" s="9">
        <f t="shared" si="142"/>
        <v>0.66202090592334495</v>
      </c>
      <c r="Y79" s="9">
        <f t="shared" si="143"/>
        <v>0.65156794425087106</v>
      </c>
      <c r="Z79" s="9">
        <f t="shared" si="144"/>
        <v>0.65505226480836232</v>
      </c>
      <c r="AA79" s="9">
        <f t="shared" si="145"/>
        <v>0.67944250871080136</v>
      </c>
      <c r="AB79" s="9">
        <f t="shared" si="146"/>
        <v>0.67247386759581884</v>
      </c>
      <c r="AC79" s="9">
        <f t="shared" si="147"/>
        <v>0.66202090592334495</v>
      </c>
      <c r="AD79" s="9">
        <f t="shared" si="148"/>
        <v>0.58885017421602792</v>
      </c>
      <c r="AE79" s="9">
        <f t="shared" si="149"/>
        <v>0.55749128919860624</v>
      </c>
      <c r="AF79" s="7">
        <f t="shared" si="150"/>
        <v>0</v>
      </c>
      <c r="AG79" s="10" t="s">
        <v>224</v>
      </c>
      <c r="AH79" s="7">
        <f t="shared" si="151"/>
        <v>0</v>
      </c>
      <c r="AI79" s="11" t="str">
        <f t="shared" si="152"/>
        <v>No</v>
      </c>
      <c r="AK79" s="4" t="s">
        <v>201</v>
      </c>
      <c r="AL79" s="12">
        <f t="shared" si="155"/>
        <v>252</v>
      </c>
      <c r="AM79" s="12">
        <f t="shared" si="156"/>
        <v>252</v>
      </c>
      <c r="AN79" s="3">
        <f t="shared" si="167"/>
        <v>252</v>
      </c>
      <c r="AO79" s="3">
        <f>SUMIFS($D$3:$D$116,$B$3:$B$116,$AK79,G$3:G$116, "&lt;&gt;")</f>
        <v>252</v>
      </c>
      <c r="AP79" s="3">
        <f t="shared" si="174"/>
        <v>252</v>
      </c>
      <c r="AQ79" s="3">
        <f t="shared" si="174"/>
        <v>252</v>
      </c>
      <c r="AR79" s="3">
        <f t="shared" si="174"/>
        <v>252</v>
      </c>
      <c r="AS79" s="3">
        <f t="shared" si="174"/>
        <v>252</v>
      </c>
      <c r="AT79" s="3">
        <f>SUMIFS($D$3:$D$116,$B$3:$B$116,$AK79,L$3:L$116, "&lt;&gt;")</f>
        <v>252</v>
      </c>
      <c r="AU79" s="3">
        <f>SUMIFS($D$3:$D$116,$B$3:$B$116,$AK79,M$3:M$116, "&lt;&gt;")</f>
        <v>252</v>
      </c>
      <c r="AV79" s="3">
        <f t="shared" si="170"/>
        <v>252</v>
      </c>
      <c r="AW79" s="3">
        <f>SUMIFS($D$3:$D$116,$B$3:$B$116,$AK79,O$3:O$116, "&lt;&gt;")</f>
        <v>252</v>
      </c>
      <c r="AX79" s="3">
        <f t="shared" si="171"/>
        <v>252</v>
      </c>
      <c r="AY79" s="3">
        <f t="shared" si="165"/>
        <v>252</v>
      </c>
      <c r="BA79" s="4" t="s">
        <v>201</v>
      </c>
      <c r="BB79" s="12">
        <f t="shared" si="159"/>
        <v>241.85714285714286</v>
      </c>
      <c r="BC79" s="3">
        <v>229</v>
      </c>
      <c r="BD79" s="3">
        <v>239</v>
      </c>
      <c r="BE79" s="3">
        <v>236</v>
      </c>
      <c r="BF79" s="3">
        <v>236</v>
      </c>
      <c r="BG79" s="3">
        <v>235</v>
      </c>
      <c r="BH79" s="3">
        <v>267</v>
      </c>
      <c r="BI79" s="3">
        <v>251</v>
      </c>
      <c r="BJ79" s="3">
        <v>266</v>
      </c>
      <c r="BK79" s="3">
        <v>277</v>
      </c>
      <c r="BL79" s="3">
        <v>289</v>
      </c>
      <c r="BM79" s="3">
        <v>265</v>
      </c>
      <c r="BN79" s="3">
        <v>261</v>
      </c>
      <c r="BP79" s="4" t="s">
        <v>201</v>
      </c>
      <c r="BQ79" s="9">
        <f t="shared" si="168"/>
        <v>0.95975056689342408</v>
      </c>
      <c r="BR79" s="9">
        <f t="shared" si="169"/>
        <v>0.90873015873015872</v>
      </c>
      <c r="BS79" s="9">
        <f>BD79/AO79</f>
        <v>0.94841269841269837</v>
      </c>
      <c r="BT79" s="9">
        <f t="shared" si="175"/>
        <v>0.93650793650793651</v>
      </c>
      <c r="BU79" s="9">
        <f t="shared" si="175"/>
        <v>0.93650793650793651</v>
      </c>
      <c r="BV79" s="9">
        <f t="shared" si="175"/>
        <v>0.93253968253968256</v>
      </c>
      <c r="BW79" s="9">
        <f t="shared" si="175"/>
        <v>1.0595238095238095</v>
      </c>
      <c r="BX79" s="9">
        <f>BI79/AT79</f>
        <v>0.99603174603174605</v>
      </c>
      <c r="BY79" s="9">
        <f>BJ79/AU79</f>
        <v>1.0555555555555556</v>
      </c>
      <c r="BZ79" s="9">
        <f t="shared" si="172"/>
        <v>1.0992063492063493</v>
      </c>
      <c r="CA79" s="9">
        <f>BL79/AW79</f>
        <v>1.1468253968253967</v>
      </c>
      <c r="CB79" s="9">
        <f t="shared" si="173"/>
        <v>1.0515873015873016</v>
      </c>
      <c r="CC79" s="9">
        <f t="shared" si="166"/>
        <v>1.0357142857142858</v>
      </c>
      <c r="CD79" s="7">
        <f t="shared" si="153"/>
        <v>6</v>
      </c>
      <c r="CE79" s="10" t="s">
        <v>223</v>
      </c>
      <c r="CF79" s="7">
        <f t="shared" si="154"/>
        <v>12</v>
      </c>
      <c r="CG79" s="11" t="s">
        <v>223</v>
      </c>
    </row>
    <row r="80" spans="1:85" ht="16" customHeight="1" x14ac:dyDescent="0.2">
      <c r="A80" s="3" t="s">
        <v>84</v>
      </c>
      <c r="B80" s="4" t="s">
        <v>186</v>
      </c>
      <c r="C80" s="3">
        <v>276</v>
      </c>
      <c r="D80" s="3">
        <v>276</v>
      </c>
      <c r="E80" s="3">
        <f t="shared" si="164"/>
        <v>212.125</v>
      </c>
      <c r="F80" s="3">
        <v>122</v>
      </c>
      <c r="G80" s="3"/>
      <c r="H80" s="3"/>
      <c r="I80" s="3">
        <v>233</v>
      </c>
      <c r="J80" s="3">
        <v>233</v>
      </c>
      <c r="K80" s="3">
        <v>225</v>
      </c>
      <c r="L80" s="3">
        <v>241</v>
      </c>
      <c r="M80" s="3">
        <v>236</v>
      </c>
      <c r="N80" s="3">
        <v>214</v>
      </c>
      <c r="O80" s="3"/>
      <c r="P80" s="3">
        <v>193</v>
      </c>
      <c r="Q80" s="3"/>
      <c r="S80" s="8">
        <f t="shared" si="137"/>
        <v>0.7685688405797102</v>
      </c>
      <c r="T80" s="9">
        <f t="shared" si="138"/>
        <v>0.4420289855072464</v>
      </c>
      <c r="U80" s="9" t="str">
        <f t="shared" si="139"/>
        <v/>
      </c>
      <c r="V80" s="9" t="str">
        <f t="shared" si="140"/>
        <v/>
      </c>
      <c r="W80" s="9">
        <f t="shared" si="141"/>
        <v>0.84420289855072461</v>
      </c>
      <c r="X80" s="9">
        <f t="shared" si="142"/>
        <v>0.84420289855072461</v>
      </c>
      <c r="Y80" s="9">
        <f t="shared" si="143"/>
        <v>0.81521739130434778</v>
      </c>
      <c r="Z80" s="9">
        <f t="shared" si="144"/>
        <v>0.87318840579710144</v>
      </c>
      <c r="AA80" s="9">
        <f t="shared" si="145"/>
        <v>0.85507246376811596</v>
      </c>
      <c r="AB80" s="9">
        <f t="shared" si="146"/>
        <v>0.77536231884057971</v>
      </c>
      <c r="AC80" s="9" t="str">
        <f t="shared" si="147"/>
        <v/>
      </c>
      <c r="AD80" s="9">
        <f t="shared" si="148"/>
        <v>0.69927536231884058</v>
      </c>
      <c r="AE80" s="9" t="str">
        <f t="shared" si="149"/>
        <v/>
      </c>
      <c r="AF80" s="7">
        <f t="shared" si="150"/>
        <v>0</v>
      </c>
      <c r="AG80" s="10" t="s">
        <v>224</v>
      </c>
      <c r="AH80" s="7">
        <f t="shared" si="151"/>
        <v>0</v>
      </c>
      <c r="AI80" s="11" t="str">
        <f t="shared" si="152"/>
        <v>No</v>
      </c>
      <c r="AK80" s="4" t="s">
        <v>202</v>
      </c>
      <c r="AL80" s="12">
        <f t="shared" si="155"/>
        <v>109</v>
      </c>
      <c r="AM80" s="12">
        <f t="shared" si="156"/>
        <v>109</v>
      </c>
      <c r="AN80" s="3">
        <f t="shared" si="167"/>
        <v>109</v>
      </c>
      <c r="AO80" s="3"/>
      <c r="AP80" s="3"/>
      <c r="AQ80" s="3">
        <f t="shared" ref="AQ80:AS81" si="176">SUMIFS($D$3:$D$116,$B$3:$B$116,$AK80,I$3:I$116, "&lt;&gt;")</f>
        <v>109</v>
      </c>
      <c r="AR80" s="3">
        <f t="shared" si="176"/>
        <v>109</v>
      </c>
      <c r="AS80" s="3">
        <f t="shared" si="176"/>
        <v>109</v>
      </c>
      <c r="AT80" s="3">
        <f>SUMIFS($D$3:$D$116,$B$3:$B$116,$AK80,L$3:L$116, "&lt;&gt;")</f>
        <v>109</v>
      </c>
      <c r="AU80" s="3">
        <f>SUMIFS($D$3:$D$116,$B$3:$B$116,$AK80,M$3:M$116, "&lt;&gt;")</f>
        <v>109</v>
      </c>
      <c r="AV80" s="3">
        <f t="shared" si="170"/>
        <v>109</v>
      </c>
      <c r="AW80" s="3">
        <f>SUMIFS($D$3:$D$116,$B$3:$B$116,$AK80,O$3:O$116, "&lt;&gt;")</f>
        <v>109</v>
      </c>
      <c r="AX80" s="3">
        <f t="shared" si="171"/>
        <v>109</v>
      </c>
      <c r="AY80" s="3">
        <f t="shared" si="165"/>
        <v>109</v>
      </c>
      <c r="BA80" s="4" t="s">
        <v>202</v>
      </c>
      <c r="BB80" s="12">
        <f t="shared" si="159"/>
        <v>130.19999999999999</v>
      </c>
      <c r="BC80" s="3">
        <v>132</v>
      </c>
      <c r="BD80" s="3"/>
      <c r="BE80" s="3"/>
      <c r="BF80" s="3">
        <v>121</v>
      </c>
      <c r="BG80" s="3">
        <v>129</v>
      </c>
      <c r="BH80" s="3">
        <v>137</v>
      </c>
      <c r="BI80" s="3">
        <v>132</v>
      </c>
      <c r="BJ80" s="3">
        <v>133</v>
      </c>
      <c r="BK80" s="3">
        <v>135</v>
      </c>
      <c r="BL80" s="3">
        <v>138</v>
      </c>
      <c r="BM80" s="3">
        <v>142</v>
      </c>
      <c r="BN80" s="3">
        <v>136</v>
      </c>
      <c r="BP80" s="4" t="s">
        <v>202</v>
      </c>
      <c r="BQ80" s="9">
        <f t="shared" si="168"/>
        <v>1.1944954128440366</v>
      </c>
      <c r="BR80" s="9">
        <f t="shared" si="169"/>
        <v>1.2110091743119267</v>
      </c>
      <c r="BS80" s="9"/>
      <c r="BT80" s="9"/>
      <c r="BU80" s="9">
        <f t="shared" ref="BU80:BW81" si="177">BF80/AQ80</f>
        <v>1.1100917431192661</v>
      </c>
      <c r="BV80" s="9">
        <f t="shared" si="177"/>
        <v>1.1834862385321101</v>
      </c>
      <c r="BW80" s="9">
        <f t="shared" si="177"/>
        <v>1.2568807339449541</v>
      </c>
      <c r="BX80" s="9">
        <f>BI80/AT80</f>
        <v>1.2110091743119267</v>
      </c>
      <c r="BY80" s="9">
        <f>BJ80/AU80</f>
        <v>1.2201834862385321</v>
      </c>
      <c r="BZ80" s="9">
        <f t="shared" si="172"/>
        <v>1.238532110091743</v>
      </c>
      <c r="CA80" s="9">
        <f>BL80/AW80</f>
        <v>1.2660550458715596</v>
      </c>
      <c r="CB80" s="9">
        <f t="shared" si="173"/>
        <v>1.3027522935779816</v>
      </c>
      <c r="CC80" s="9">
        <f t="shared" si="166"/>
        <v>1.2477064220183487</v>
      </c>
      <c r="CD80" s="7">
        <f t="shared" si="153"/>
        <v>10</v>
      </c>
      <c r="CE80" s="10" t="s">
        <v>223</v>
      </c>
      <c r="CF80" s="7">
        <f t="shared" si="154"/>
        <v>10</v>
      </c>
      <c r="CG80" s="11" t="s">
        <v>223</v>
      </c>
    </row>
    <row r="81" spans="1:85" ht="16" customHeight="1" x14ac:dyDescent="0.2">
      <c r="A81" s="3" t="s">
        <v>85</v>
      </c>
      <c r="B81" s="4" t="s">
        <v>187</v>
      </c>
      <c r="C81" s="3">
        <v>672</v>
      </c>
      <c r="D81" s="3">
        <v>672</v>
      </c>
      <c r="E81" s="3">
        <f t="shared" si="164"/>
        <v>544.4545454545455</v>
      </c>
      <c r="F81" s="3">
        <v>594</v>
      </c>
      <c r="G81" s="3">
        <v>549</v>
      </c>
      <c r="H81" s="3"/>
      <c r="I81" s="3">
        <v>512</v>
      </c>
      <c r="J81" s="3">
        <v>514</v>
      </c>
      <c r="K81" s="3">
        <v>502</v>
      </c>
      <c r="L81" s="3">
        <v>525</v>
      </c>
      <c r="M81" s="3">
        <v>542</v>
      </c>
      <c r="N81" s="3">
        <v>569</v>
      </c>
      <c r="O81" s="3">
        <v>572</v>
      </c>
      <c r="P81" s="3">
        <v>564</v>
      </c>
      <c r="Q81" s="3">
        <v>546</v>
      </c>
      <c r="S81" s="8">
        <f t="shared" si="137"/>
        <v>0.81020021645021645</v>
      </c>
      <c r="T81" s="9">
        <f t="shared" si="138"/>
        <v>0.8839285714285714</v>
      </c>
      <c r="U81" s="9">
        <f t="shared" si="139"/>
        <v>0.8169642857142857</v>
      </c>
      <c r="V81" s="9" t="str">
        <f t="shared" si="140"/>
        <v/>
      </c>
      <c r="W81" s="9">
        <f t="shared" si="141"/>
        <v>0.76190476190476186</v>
      </c>
      <c r="X81" s="9">
        <f t="shared" si="142"/>
        <v>0.76488095238095233</v>
      </c>
      <c r="Y81" s="9">
        <f t="shared" si="143"/>
        <v>0.74702380952380953</v>
      </c>
      <c r="Z81" s="9">
        <f t="shared" si="144"/>
        <v>0.78125</v>
      </c>
      <c r="AA81" s="9">
        <f t="shared" si="145"/>
        <v>0.80654761904761907</v>
      </c>
      <c r="AB81" s="9">
        <f t="shared" si="146"/>
        <v>0.84672619047619047</v>
      </c>
      <c r="AC81" s="9">
        <f t="shared" si="147"/>
        <v>0.85119047619047616</v>
      </c>
      <c r="AD81" s="9">
        <f t="shared" si="148"/>
        <v>0.8392857142857143</v>
      </c>
      <c r="AE81" s="9">
        <f t="shared" si="149"/>
        <v>0.8125</v>
      </c>
      <c r="AF81" s="7">
        <f t="shared" si="150"/>
        <v>0</v>
      </c>
      <c r="AG81" s="10" t="s">
        <v>224</v>
      </c>
      <c r="AH81" s="7">
        <f t="shared" si="151"/>
        <v>0</v>
      </c>
      <c r="AI81" s="11" t="str">
        <f t="shared" si="152"/>
        <v>No</v>
      </c>
      <c r="AK81" s="4" t="s">
        <v>203</v>
      </c>
      <c r="AL81" s="12">
        <f t="shared" si="155"/>
        <v>131</v>
      </c>
      <c r="AM81" s="12">
        <f t="shared" si="156"/>
        <v>131</v>
      </c>
      <c r="AN81" s="3">
        <f t="shared" si="167"/>
        <v>131</v>
      </c>
      <c r="AO81" s="3">
        <f>SUMIFS($D$3:$D$116,$B$3:$B$116,$AK81,G$3:G$116, "&lt;&gt;")</f>
        <v>131</v>
      </c>
      <c r="AP81" s="3">
        <f>SUMIFS($D$3:$D$116,$B$3:$B$116,$AK81,H$3:H$116, "&lt;&gt;")</f>
        <v>131</v>
      </c>
      <c r="AQ81" s="3">
        <f t="shared" si="176"/>
        <v>131</v>
      </c>
      <c r="AR81" s="3">
        <f t="shared" si="176"/>
        <v>131</v>
      </c>
      <c r="AS81" s="3">
        <f t="shared" si="176"/>
        <v>131</v>
      </c>
      <c r="AT81" s="3"/>
      <c r="AU81" s="3"/>
      <c r="AV81" s="3"/>
      <c r="AW81" s="3"/>
      <c r="AX81" s="3"/>
      <c r="AY81" s="3"/>
      <c r="BA81" s="4" t="s">
        <v>203</v>
      </c>
      <c r="BB81" s="12">
        <f t="shared" si="159"/>
        <v>130</v>
      </c>
      <c r="BC81" s="3">
        <v>137</v>
      </c>
      <c r="BD81" s="3">
        <v>126</v>
      </c>
      <c r="BE81" s="3">
        <v>122</v>
      </c>
      <c r="BF81" s="3">
        <v>120</v>
      </c>
      <c r="BG81" s="3">
        <v>130</v>
      </c>
      <c r="BH81" s="3">
        <v>145</v>
      </c>
      <c r="BI81" s="43" t="s">
        <v>241</v>
      </c>
      <c r="BJ81" s="3"/>
      <c r="BK81" s="3"/>
      <c r="BL81" s="3"/>
      <c r="BM81" s="3"/>
      <c r="BN81" s="3"/>
      <c r="BP81" s="4" t="s">
        <v>203</v>
      </c>
      <c r="BQ81" s="9">
        <f t="shared" si="168"/>
        <v>0.99236641221374045</v>
      </c>
      <c r="BR81" s="9">
        <f t="shared" si="169"/>
        <v>1.0458015267175573</v>
      </c>
      <c r="BS81" s="9">
        <f>BD81/AO81</f>
        <v>0.96183206106870234</v>
      </c>
      <c r="BT81" s="9">
        <f>BE81/AP81</f>
        <v>0.93129770992366412</v>
      </c>
      <c r="BU81" s="9">
        <f t="shared" si="177"/>
        <v>0.91603053435114501</v>
      </c>
      <c r="BV81" s="9">
        <f t="shared" si="177"/>
        <v>0.99236641221374045</v>
      </c>
      <c r="BW81" s="9">
        <f t="shared" si="177"/>
        <v>1.1068702290076335</v>
      </c>
      <c r="BX81" s="28" t="s">
        <v>241</v>
      </c>
      <c r="BY81" s="9"/>
      <c r="BZ81" s="9"/>
      <c r="CA81" s="9"/>
      <c r="CB81" s="9"/>
      <c r="CC81" s="9"/>
      <c r="CD81" s="7">
        <f t="shared" si="153"/>
        <v>2</v>
      </c>
      <c r="CE81" s="10" t="s">
        <v>223</v>
      </c>
      <c r="CF81" s="7">
        <f t="shared" si="154"/>
        <v>6</v>
      </c>
      <c r="CG81" s="11" t="s">
        <v>223</v>
      </c>
    </row>
    <row r="82" spans="1:85" ht="16" customHeight="1" x14ac:dyDescent="0.2">
      <c r="A82" s="3" t="s">
        <v>86</v>
      </c>
      <c r="B82" s="4" t="s">
        <v>188</v>
      </c>
      <c r="C82" s="3">
        <v>92</v>
      </c>
      <c r="D82" s="3">
        <v>92</v>
      </c>
      <c r="E82" s="3">
        <f t="shared" si="164"/>
        <v>57</v>
      </c>
      <c r="F82" s="3"/>
      <c r="G82" s="3"/>
      <c r="H82" s="3"/>
      <c r="I82" s="3">
        <v>53</v>
      </c>
      <c r="J82" s="3">
        <v>56</v>
      </c>
      <c r="K82" s="3">
        <v>57</v>
      </c>
      <c r="L82" s="3">
        <v>56</v>
      </c>
      <c r="M82" s="3">
        <v>63</v>
      </c>
      <c r="N82" s="3"/>
      <c r="O82" s="3"/>
      <c r="P82" s="3"/>
      <c r="Q82" s="3"/>
      <c r="S82" s="8">
        <f t="shared" si="137"/>
        <v>0.61956521739130443</v>
      </c>
      <c r="T82" s="9" t="str">
        <f t="shared" si="138"/>
        <v/>
      </c>
      <c r="U82" s="9" t="str">
        <f t="shared" si="139"/>
        <v/>
      </c>
      <c r="V82" s="9" t="str">
        <f t="shared" si="140"/>
        <v/>
      </c>
      <c r="W82" s="9">
        <f t="shared" si="141"/>
        <v>0.57608695652173914</v>
      </c>
      <c r="X82" s="9">
        <f t="shared" si="142"/>
        <v>0.60869565217391308</v>
      </c>
      <c r="Y82" s="9">
        <f t="shared" si="143"/>
        <v>0.61956521739130432</v>
      </c>
      <c r="Z82" s="9">
        <f t="shared" si="144"/>
        <v>0.60869565217391308</v>
      </c>
      <c r="AA82" s="9">
        <f t="shared" si="145"/>
        <v>0.68478260869565222</v>
      </c>
      <c r="AB82" s="9" t="str">
        <f t="shared" si="146"/>
        <v/>
      </c>
      <c r="AC82" s="9" t="str">
        <f t="shared" si="147"/>
        <v/>
      </c>
      <c r="AD82" s="9" t="str">
        <f t="shared" si="148"/>
        <v/>
      </c>
      <c r="AE82" s="9" t="str">
        <f t="shared" si="149"/>
        <v/>
      </c>
      <c r="AF82" s="7">
        <f t="shared" si="150"/>
        <v>0</v>
      </c>
      <c r="AG82" s="10" t="s">
        <v>224</v>
      </c>
      <c r="AH82" s="7">
        <f t="shared" si="151"/>
        <v>0</v>
      </c>
      <c r="AI82" s="11" t="str">
        <f t="shared" si="152"/>
        <v>No</v>
      </c>
      <c r="AK82" s="4" t="s">
        <v>204</v>
      </c>
      <c r="AL82" s="12">
        <f t="shared" si="155"/>
        <v>156</v>
      </c>
      <c r="AM82" s="12">
        <f t="shared" si="156"/>
        <v>156</v>
      </c>
      <c r="AN82" s="3">
        <f t="shared" si="167"/>
        <v>156</v>
      </c>
      <c r="AO82" s="3">
        <f>SUMIFS($D$3:$D$116,$B$3:$B$116,$AK82,G$3:G$116, "&lt;&gt;")</f>
        <v>156</v>
      </c>
      <c r="AP82" s="3">
        <f>SUMIFS($D$3:$D$116,$B$3:$B$116,$AK82,H$3:H$116, "&lt;&gt;")</f>
        <v>156</v>
      </c>
      <c r="AQ82" s="3">
        <f t="shared" ref="AQ82:AQ90" si="178">SUMIFS($D$3:$D$116,$B$3:$B$116,$AK82,I$3:I$116, "&lt;&gt;")</f>
        <v>156</v>
      </c>
      <c r="AR82" s="3">
        <f t="shared" ref="AR82:AR90" si="179">SUMIFS($D$3:$D$116,$B$3:$B$116,$AK82,J$3:J$116, "&lt;&gt;")</f>
        <v>156</v>
      </c>
      <c r="AS82" s="3"/>
      <c r="AT82" s="3"/>
      <c r="AU82" s="3">
        <f t="shared" ref="AU82:AY87" si="180">SUMIFS($D$3:$D$116,$B$3:$B$116,$AK82,M$3:M$116, "&lt;&gt;")</f>
        <v>156</v>
      </c>
      <c r="AV82" s="3">
        <f t="shared" si="180"/>
        <v>156</v>
      </c>
      <c r="AW82" s="3">
        <f t="shared" si="180"/>
        <v>156</v>
      </c>
      <c r="AX82" s="3">
        <f t="shared" si="180"/>
        <v>156</v>
      </c>
      <c r="AY82" s="3">
        <f t="shared" si="180"/>
        <v>156</v>
      </c>
      <c r="BA82" s="4" t="s">
        <v>204</v>
      </c>
      <c r="BB82" s="12">
        <f t="shared" si="159"/>
        <v>93.6</v>
      </c>
      <c r="BC82" s="3">
        <v>88</v>
      </c>
      <c r="BD82" s="3">
        <v>98</v>
      </c>
      <c r="BE82" s="3">
        <v>96</v>
      </c>
      <c r="BF82" s="3">
        <v>92</v>
      </c>
      <c r="BG82" s="3">
        <v>94</v>
      </c>
      <c r="BH82" s="43" t="s">
        <v>241</v>
      </c>
      <c r="BI82" s="43" t="s">
        <v>241</v>
      </c>
      <c r="BJ82" s="3">
        <v>121</v>
      </c>
      <c r="BK82" s="3">
        <v>137</v>
      </c>
      <c r="BL82" s="3">
        <v>130</v>
      </c>
      <c r="BM82" s="3">
        <v>122</v>
      </c>
      <c r="BN82" s="3">
        <v>114</v>
      </c>
      <c r="BP82" s="4" t="s">
        <v>204</v>
      </c>
      <c r="BQ82" s="9">
        <f t="shared" si="168"/>
        <v>0.6</v>
      </c>
      <c r="BR82" s="9">
        <f t="shared" si="169"/>
        <v>0.5641025641025641</v>
      </c>
      <c r="BS82" s="9">
        <f>BD82/AO82</f>
        <v>0.62820512820512819</v>
      </c>
      <c r="BT82" s="9">
        <f>BE82/AP82</f>
        <v>0.61538461538461542</v>
      </c>
      <c r="BU82" s="9">
        <f t="shared" ref="BU82:BU90" si="181">BF82/AQ82</f>
        <v>0.58974358974358976</v>
      </c>
      <c r="BV82" s="9">
        <f t="shared" ref="BV82:BV90" si="182">BG82/AR82</f>
        <v>0.60256410256410253</v>
      </c>
      <c r="BW82" s="28" t="s">
        <v>241</v>
      </c>
      <c r="BX82" s="28" t="s">
        <v>241</v>
      </c>
      <c r="BY82" s="9">
        <f t="shared" ref="BY82:CC87" si="183">BJ82/AU82</f>
        <v>0.77564102564102566</v>
      </c>
      <c r="BZ82" s="9">
        <f t="shared" si="183"/>
        <v>0.87820512820512819</v>
      </c>
      <c r="CA82" s="9">
        <f t="shared" si="183"/>
        <v>0.83333333333333337</v>
      </c>
      <c r="CB82" s="9">
        <f t="shared" si="183"/>
        <v>0.78205128205128205</v>
      </c>
      <c r="CC82" s="9">
        <f t="shared" si="183"/>
        <v>0.73076923076923073</v>
      </c>
      <c r="CD82" s="7">
        <f t="shared" si="153"/>
        <v>0</v>
      </c>
      <c r="CE82" s="10" t="s">
        <v>224</v>
      </c>
      <c r="CF82" s="7">
        <f t="shared" si="154"/>
        <v>0</v>
      </c>
      <c r="CG82" s="11" t="s">
        <v>224</v>
      </c>
    </row>
    <row r="83" spans="1:85" ht="16" customHeight="1" x14ac:dyDescent="0.2">
      <c r="A83" s="3" t="s">
        <v>87</v>
      </c>
      <c r="B83" s="4" t="s">
        <v>189</v>
      </c>
      <c r="C83" s="3">
        <v>528</v>
      </c>
      <c r="D83" s="3">
        <v>528</v>
      </c>
      <c r="E83" s="3">
        <f t="shared" si="164"/>
        <v>410.90909090909093</v>
      </c>
      <c r="F83" s="3">
        <v>437</v>
      </c>
      <c r="G83" s="3">
        <v>411</v>
      </c>
      <c r="H83" s="3">
        <v>382</v>
      </c>
      <c r="I83" s="3">
        <v>374</v>
      </c>
      <c r="J83" s="3">
        <v>405</v>
      </c>
      <c r="K83" s="3">
        <v>412</v>
      </c>
      <c r="L83" s="3">
        <v>396</v>
      </c>
      <c r="M83" s="3"/>
      <c r="N83" s="3">
        <v>416</v>
      </c>
      <c r="O83" s="3">
        <v>435</v>
      </c>
      <c r="P83" s="3">
        <v>430</v>
      </c>
      <c r="Q83" s="3">
        <v>422</v>
      </c>
      <c r="S83" s="8">
        <f t="shared" si="137"/>
        <v>0.77823691460055111</v>
      </c>
      <c r="T83" s="9">
        <f t="shared" si="138"/>
        <v>0.82765151515151514</v>
      </c>
      <c r="U83" s="9">
        <f t="shared" si="139"/>
        <v>0.77840909090909094</v>
      </c>
      <c r="V83" s="9">
        <f t="shared" si="140"/>
        <v>0.72348484848484851</v>
      </c>
      <c r="W83" s="9">
        <f t="shared" si="141"/>
        <v>0.70833333333333337</v>
      </c>
      <c r="X83" s="9">
        <f t="shared" si="142"/>
        <v>0.76704545454545459</v>
      </c>
      <c r="Y83" s="9">
        <f t="shared" si="143"/>
        <v>0.78030303030303028</v>
      </c>
      <c r="Z83" s="9">
        <f t="shared" si="144"/>
        <v>0.75</v>
      </c>
      <c r="AA83" s="9" t="str">
        <f t="shared" si="145"/>
        <v/>
      </c>
      <c r="AB83" s="9">
        <f t="shared" si="146"/>
        <v>0.78787878787878785</v>
      </c>
      <c r="AC83" s="9">
        <f t="shared" si="147"/>
        <v>0.82386363636363635</v>
      </c>
      <c r="AD83" s="9">
        <f t="shared" si="148"/>
        <v>0.81439393939393945</v>
      </c>
      <c r="AE83" s="9">
        <f t="shared" si="149"/>
        <v>0.7992424242424242</v>
      </c>
      <c r="AF83" s="7">
        <f t="shared" si="150"/>
        <v>0</v>
      </c>
      <c r="AG83" s="10" t="s">
        <v>224</v>
      </c>
      <c r="AH83" s="7">
        <f t="shared" si="151"/>
        <v>0</v>
      </c>
      <c r="AI83" s="11" t="str">
        <f t="shared" si="152"/>
        <v>No</v>
      </c>
      <c r="AK83" s="4" t="s">
        <v>205</v>
      </c>
      <c r="AL83" s="12">
        <f t="shared" si="155"/>
        <v>125</v>
      </c>
      <c r="AM83" s="12">
        <f t="shared" si="156"/>
        <v>125</v>
      </c>
      <c r="AN83" s="3">
        <f t="shared" si="167"/>
        <v>125</v>
      </c>
      <c r="AO83" s="3">
        <f t="shared" ref="AO83:AO92" si="184">SUMIFS($D$3:$D$116,$B$3:$B$116,$AK83,G$3:G$116, "&lt;&gt;")</f>
        <v>125</v>
      </c>
      <c r="AP83" s="3"/>
      <c r="AQ83" s="3">
        <f t="shared" si="178"/>
        <v>125</v>
      </c>
      <c r="AR83" s="3">
        <f t="shared" si="179"/>
        <v>125</v>
      </c>
      <c r="AS83" s="3">
        <f>SUMIFS($D$3:$D$116,$B$3:$B$116,$AK83,K$3:K$116, "&lt;&gt;")</f>
        <v>125</v>
      </c>
      <c r="AT83" s="3">
        <f>SUMIFS($D$3:$D$116,$B$3:$B$116,$AK83,L$3:L$116, "&lt;&gt;")</f>
        <v>125</v>
      </c>
      <c r="AU83" s="3">
        <f t="shared" si="180"/>
        <v>125</v>
      </c>
      <c r="AV83" s="3">
        <f t="shared" si="180"/>
        <v>125</v>
      </c>
      <c r="AW83" s="3">
        <f t="shared" si="180"/>
        <v>125</v>
      </c>
      <c r="AX83" s="3">
        <f t="shared" si="180"/>
        <v>125</v>
      </c>
      <c r="AY83" s="3">
        <f t="shared" si="180"/>
        <v>125</v>
      </c>
      <c r="BA83" s="4" t="s">
        <v>205</v>
      </c>
      <c r="BB83" s="12">
        <f t="shared" si="159"/>
        <v>154.5</v>
      </c>
      <c r="BC83" s="3">
        <v>168</v>
      </c>
      <c r="BD83" s="3">
        <v>135</v>
      </c>
      <c r="BE83" s="3"/>
      <c r="BF83" s="3">
        <v>142</v>
      </c>
      <c r="BG83" s="3">
        <v>152</v>
      </c>
      <c r="BH83" s="3">
        <v>160</v>
      </c>
      <c r="BI83" s="3">
        <v>170</v>
      </c>
      <c r="BJ83" s="3">
        <v>179</v>
      </c>
      <c r="BK83" s="3">
        <v>178</v>
      </c>
      <c r="BL83" s="3">
        <v>186</v>
      </c>
      <c r="BM83" s="3">
        <v>158</v>
      </c>
      <c r="BN83" s="3">
        <v>164</v>
      </c>
      <c r="BP83" s="4" t="s">
        <v>205</v>
      </c>
      <c r="BQ83" s="9">
        <f t="shared" si="168"/>
        <v>1.236</v>
      </c>
      <c r="BR83" s="9">
        <f t="shared" si="169"/>
        <v>1.3440000000000001</v>
      </c>
      <c r="BS83" s="9">
        <f t="shared" ref="BS83:BS92" si="185">BD83/AO83</f>
        <v>1.08</v>
      </c>
      <c r="BT83" s="9"/>
      <c r="BU83" s="9">
        <f t="shared" si="181"/>
        <v>1.1359999999999999</v>
      </c>
      <c r="BV83" s="9">
        <f t="shared" si="182"/>
        <v>1.216</v>
      </c>
      <c r="BW83" s="9">
        <f>BH83/AS83</f>
        <v>1.28</v>
      </c>
      <c r="BX83" s="9">
        <f>BI83/AT83</f>
        <v>1.36</v>
      </c>
      <c r="BY83" s="9">
        <f t="shared" si="183"/>
        <v>1.4319999999999999</v>
      </c>
      <c r="BZ83" s="9">
        <f t="shared" si="183"/>
        <v>1.4239999999999999</v>
      </c>
      <c r="CA83" s="9">
        <f t="shared" si="183"/>
        <v>1.488</v>
      </c>
      <c r="CB83" s="9">
        <f t="shared" si="183"/>
        <v>1.264</v>
      </c>
      <c r="CC83" s="9">
        <f t="shared" si="183"/>
        <v>1.3120000000000001</v>
      </c>
      <c r="CD83" s="7">
        <f t="shared" si="153"/>
        <v>11</v>
      </c>
      <c r="CE83" s="10" t="s">
        <v>223</v>
      </c>
      <c r="CF83" s="7">
        <f t="shared" si="154"/>
        <v>11</v>
      </c>
      <c r="CG83" s="11" t="s">
        <v>223</v>
      </c>
    </row>
    <row r="84" spans="1:85" ht="16" customHeight="1" x14ac:dyDescent="0.2">
      <c r="A84" s="3" t="s">
        <v>88</v>
      </c>
      <c r="B84" s="4" t="s">
        <v>190</v>
      </c>
      <c r="C84" s="3">
        <v>129</v>
      </c>
      <c r="D84" s="3">
        <v>129</v>
      </c>
      <c r="E84" s="3">
        <f t="shared" si="164"/>
        <v>121.91666666666667</v>
      </c>
      <c r="F84" s="3">
        <v>129</v>
      </c>
      <c r="G84" s="3">
        <v>120</v>
      </c>
      <c r="H84" s="3">
        <v>115</v>
      </c>
      <c r="I84" s="3">
        <v>133</v>
      </c>
      <c r="J84" s="3">
        <v>134</v>
      </c>
      <c r="K84" s="3">
        <v>130</v>
      </c>
      <c r="L84" s="3">
        <v>121</v>
      </c>
      <c r="M84" s="3">
        <v>117</v>
      </c>
      <c r="N84" s="3">
        <v>111</v>
      </c>
      <c r="O84" s="3">
        <v>113</v>
      </c>
      <c r="P84" s="3">
        <v>124</v>
      </c>
      <c r="Q84" s="3">
        <v>116</v>
      </c>
      <c r="S84" s="8">
        <f t="shared" si="137"/>
        <v>0.94509043927648573</v>
      </c>
      <c r="T84" s="9">
        <f t="shared" si="138"/>
        <v>1</v>
      </c>
      <c r="U84" s="9">
        <f t="shared" si="139"/>
        <v>0.93023255813953487</v>
      </c>
      <c r="V84" s="9">
        <f t="shared" si="140"/>
        <v>0.89147286821705429</v>
      </c>
      <c r="W84" s="9">
        <f t="shared" si="141"/>
        <v>1.0310077519379846</v>
      </c>
      <c r="X84" s="9">
        <f t="shared" si="142"/>
        <v>1.0387596899224807</v>
      </c>
      <c r="Y84" s="9">
        <f t="shared" si="143"/>
        <v>1.0077519379844961</v>
      </c>
      <c r="Z84" s="9">
        <f t="shared" si="144"/>
        <v>0.93798449612403101</v>
      </c>
      <c r="AA84" s="9">
        <f t="shared" si="145"/>
        <v>0.90697674418604646</v>
      </c>
      <c r="AB84" s="9">
        <f t="shared" si="146"/>
        <v>0.86046511627906974</v>
      </c>
      <c r="AC84" s="9">
        <f t="shared" si="147"/>
        <v>0.87596899224806202</v>
      </c>
      <c r="AD84" s="9">
        <f t="shared" si="148"/>
        <v>0.96124031007751942</v>
      </c>
      <c r="AE84" s="9">
        <f t="shared" si="149"/>
        <v>0.89922480620155043</v>
      </c>
      <c r="AF84" s="7">
        <f t="shared" si="150"/>
        <v>3</v>
      </c>
      <c r="AG84" s="10" t="s">
        <v>223</v>
      </c>
      <c r="AH84" s="7">
        <f t="shared" si="151"/>
        <v>8</v>
      </c>
      <c r="AI84" s="11" t="str">
        <f t="shared" si="152"/>
        <v>Yes</v>
      </c>
      <c r="AK84" s="4" t="s">
        <v>206</v>
      </c>
      <c r="AL84" s="12">
        <f t="shared" si="155"/>
        <v>103</v>
      </c>
      <c r="AM84" s="12">
        <f t="shared" si="156"/>
        <v>103</v>
      </c>
      <c r="AN84" s="3">
        <f t="shared" si="167"/>
        <v>103</v>
      </c>
      <c r="AO84" s="3">
        <f t="shared" si="184"/>
        <v>103</v>
      </c>
      <c r="AP84" s="3">
        <f>SUMIFS($D$3:$D$116,$B$3:$B$116,$AK84,H$3:H$116, "&lt;&gt;")</f>
        <v>103</v>
      </c>
      <c r="AQ84" s="3">
        <f t="shared" si="178"/>
        <v>103</v>
      </c>
      <c r="AR84" s="3">
        <f t="shared" si="179"/>
        <v>103</v>
      </c>
      <c r="AS84" s="3">
        <f>SUMIFS($D$3:$D$116,$B$3:$B$116,$AK84,K$3:K$116, "&lt;&gt;")</f>
        <v>103</v>
      </c>
      <c r="AT84" s="3"/>
      <c r="AU84" s="3">
        <f t="shared" si="180"/>
        <v>103</v>
      </c>
      <c r="AV84" s="3">
        <f t="shared" si="180"/>
        <v>103</v>
      </c>
      <c r="AW84" s="3">
        <f t="shared" si="180"/>
        <v>103</v>
      </c>
      <c r="AX84" s="3">
        <f t="shared" si="180"/>
        <v>103</v>
      </c>
      <c r="AY84" s="3">
        <f t="shared" si="180"/>
        <v>103</v>
      </c>
      <c r="BA84" s="4" t="s">
        <v>206</v>
      </c>
      <c r="BB84" s="12">
        <f t="shared" si="159"/>
        <v>84.833333333333329</v>
      </c>
      <c r="BC84" s="3">
        <v>83</v>
      </c>
      <c r="BD84" s="3">
        <v>97</v>
      </c>
      <c r="BE84" s="3">
        <v>81</v>
      </c>
      <c r="BF84" s="3">
        <v>81</v>
      </c>
      <c r="BG84" s="3">
        <v>81</v>
      </c>
      <c r="BH84" s="3">
        <v>86</v>
      </c>
      <c r="BI84" s="43" t="s">
        <v>241</v>
      </c>
      <c r="BJ84" s="3">
        <v>100</v>
      </c>
      <c r="BK84" s="3">
        <v>103</v>
      </c>
      <c r="BL84" s="3">
        <v>99</v>
      </c>
      <c r="BM84" s="3">
        <v>103</v>
      </c>
      <c r="BN84" s="3">
        <v>102</v>
      </c>
      <c r="BP84" s="4" t="s">
        <v>206</v>
      </c>
      <c r="BQ84" s="9">
        <f t="shared" si="168"/>
        <v>0.82362459546925559</v>
      </c>
      <c r="BR84" s="9">
        <f t="shared" si="169"/>
        <v>0.80582524271844658</v>
      </c>
      <c r="BS84" s="9">
        <f t="shared" si="185"/>
        <v>0.94174757281553401</v>
      </c>
      <c r="BT84" s="9">
        <f>BE84/AP84</f>
        <v>0.78640776699029125</v>
      </c>
      <c r="BU84" s="9">
        <f t="shared" si="181"/>
        <v>0.78640776699029125</v>
      </c>
      <c r="BV84" s="9">
        <f t="shared" si="182"/>
        <v>0.78640776699029125</v>
      </c>
      <c r="BW84" s="9">
        <f>BH84/AS84</f>
        <v>0.83495145631067957</v>
      </c>
      <c r="BX84" s="28" t="s">
        <v>241</v>
      </c>
      <c r="BY84" s="9">
        <f t="shared" si="183"/>
        <v>0.970873786407767</v>
      </c>
      <c r="BZ84" s="9">
        <f t="shared" si="183"/>
        <v>1</v>
      </c>
      <c r="CA84" s="9">
        <f t="shared" si="183"/>
        <v>0.96116504854368934</v>
      </c>
      <c r="CB84" s="9">
        <f t="shared" si="183"/>
        <v>1</v>
      </c>
      <c r="CC84" s="9">
        <f t="shared" si="183"/>
        <v>0.99029126213592233</v>
      </c>
      <c r="CD84" s="7">
        <f t="shared" si="153"/>
        <v>0</v>
      </c>
      <c r="CE84" s="10" t="s">
        <v>224</v>
      </c>
      <c r="CF84" s="7">
        <f t="shared" si="154"/>
        <v>6</v>
      </c>
      <c r="CG84" s="11" t="s">
        <v>223</v>
      </c>
    </row>
    <row r="85" spans="1:85" ht="16" customHeight="1" x14ac:dyDescent="0.2">
      <c r="A85" s="3" t="s">
        <v>89</v>
      </c>
      <c r="B85" s="4" t="s">
        <v>191</v>
      </c>
      <c r="C85" s="3">
        <v>108</v>
      </c>
      <c r="D85" s="3"/>
      <c r="E85" s="3"/>
      <c r="F85" s="3"/>
      <c r="G85" s="3"/>
      <c r="H85" s="3"/>
      <c r="I85" s="3"/>
      <c r="J85" s="3"/>
      <c r="K85" s="3"/>
      <c r="L85" s="3"/>
      <c r="M85" s="3"/>
      <c r="N85" s="3"/>
      <c r="O85" s="3"/>
      <c r="P85" s="3"/>
      <c r="Q85" s="3"/>
      <c r="S85" s="8" t="e">
        <f t="shared" si="137"/>
        <v>#DIV/0!</v>
      </c>
      <c r="T85" s="9" t="str">
        <f t="shared" si="138"/>
        <v/>
      </c>
      <c r="U85" s="9" t="str">
        <f t="shared" si="139"/>
        <v/>
      </c>
      <c r="V85" s="9" t="str">
        <f t="shared" si="140"/>
        <v/>
      </c>
      <c r="W85" s="9" t="str">
        <f t="shared" si="141"/>
        <v/>
      </c>
      <c r="X85" s="9" t="str">
        <f t="shared" si="142"/>
        <v/>
      </c>
      <c r="Y85" s="9" t="str">
        <f t="shared" si="143"/>
        <v/>
      </c>
      <c r="Z85" s="9" t="str">
        <f t="shared" si="144"/>
        <v/>
      </c>
      <c r="AA85" s="9" t="str">
        <f t="shared" si="145"/>
        <v/>
      </c>
      <c r="AB85" s="9" t="str">
        <f t="shared" si="146"/>
        <v/>
      </c>
      <c r="AC85" s="9" t="str">
        <f t="shared" si="147"/>
        <v/>
      </c>
      <c r="AD85" s="9" t="str">
        <f t="shared" si="148"/>
        <v/>
      </c>
      <c r="AE85" s="9" t="str">
        <f t="shared" si="149"/>
        <v/>
      </c>
      <c r="AF85" s="7">
        <f t="shared" si="150"/>
        <v>0</v>
      </c>
      <c r="AG85" s="10" t="s">
        <v>224</v>
      </c>
      <c r="AH85" s="7">
        <f t="shared" si="151"/>
        <v>0</v>
      </c>
      <c r="AI85" s="11" t="str">
        <f t="shared" si="152"/>
        <v>No</v>
      </c>
      <c r="AK85" s="4" t="s">
        <v>207</v>
      </c>
      <c r="AL85" s="12">
        <f t="shared" si="155"/>
        <v>114</v>
      </c>
      <c r="AM85" s="12">
        <f t="shared" si="156"/>
        <v>114</v>
      </c>
      <c r="AN85" s="3">
        <f t="shared" si="167"/>
        <v>114</v>
      </c>
      <c r="AO85" s="3">
        <f t="shared" si="184"/>
        <v>114</v>
      </c>
      <c r="AP85" s="3">
        <f>SUMIFS($D$3:$D$116,$B$3:$B$116,$AK85,H$3:H$116, "&lt;&gt;")</f>
        <v>114</v>
      </c>
      <c r="AQ85" s="3">
        <f t="shared" si="178"/>
        <v>114</v>
      </c>
      <c r="AR85" s="3">
        <f t="shared" si="179"/>
        <v>114</v>
      </c>
      <c r="AS85" s="3">
        <f>SUMIFS($D$3:$D$116,$B$3:$B$116,$AK85,K$3:K$116, "&lt;&gt;")</f>
        <v>114</v>
      </c>
      <c r="AT85" s="3">
        <f>SUMIFS($D$3:$D$116,$B$3:$B$116,$AK85,L$3:L$116, "&lt;&gt;")</f>
        <v>114</v>
      </c>
      <c r="AU85" s="3">
        <f t="shared" si="180"/>
        <v>114</v>
      </c>
      <c r="AV85" s="3">
        <f t="shared" si="180"/>
        <v>114</v>
      </c>
      <c r="AW85" s="3">
        <f t="shared" si="180"/>
        <v>114</v>
      </c>
      <c r="AX85" s="3">
        <f t="shared" si="180"/>
        <v>114</v>
      </c>
      <c r="AY85" s="3">
        <f t="shared" si="180"/>
        <v>114</v>
      </c>
      <c r="BA85" s="4" t="s">
        <v>207</v>
      </c>
      <c r="BB85" s="12">
        <f t="shared" si="159"/>
        <v>87.285714285714292</v>
      </c>
      <c r="BC85" s="3">
        <v>83</v>
      </c>
      <c r="BD85" s="3">
        <v>86</v>
      </c>
      <c r="BE85" s="3">
        <v>78</v>
      </c>
      <c r="BF85" s="3">
        <v>87</v>
      </c>
      <c r="BG85" s="3">
        <v>87</v>
      </c>
      <c r="BH85" s="3">
        <v>93</v>
      </c>
      <c r="BI85" s="3">
        <v>97</v>
      </c>
      <c r="BJ85" s="3">
        <v>92</v>
      </c>
      <c r="BK85" s="3">
        <v>89</v>
      </c>
      <c r="BL85" s="3">
        <v>96</v>
      </c>
      <c r="BM85" s="3">
        <v>93</v>
      </c>
      <c r="BN85" s="3">
        <v>78</v>
      </c>
      <c r="BP85" s="4" t="s">
        <v>207</v>
      </c>
      <c r="BQ85" s="9">
        <f t="shared" si="168"/>
        <v>0.7656641604010026</v>
      </c>
      <c r="BR85" s="9">
        <f t="shared" si="169"/>
        <v>0.72807017543859653</v>
      </c>
      <c r="BS85" s="9">
        <f t="shared" si="185"/>
        <v>0.75438596491228072</v>
      </c>
      <c r="BT85" s="9">
        <f>BE85/AP85</f>
        <v>0.68421052631578949</v>
      </c>
      <c r="BU85" s="9">
        <f t="shared" si="181"/>
        <v>0.76315789473684215</v>
      </c>
      <c r="BV85" s="9">
        <f t="shared" si="182"/>
        <v>0.76315789473684215</v>
      </c>
      <c r="BW85" s="9">
        <f>BH85/AS85</f>
        <v>0.81578947368421051</v>
      </c>
      <c r="BX85" s="9">
        <f>BI85/AT85</f>
        <v>0.85087719298245612</v>
      </c>
      <c r="BY85" s="9">
        <f t="shared" si="183"/>
        <v>0.80701754385964908</v>
      </c>
      <c r="BZ85" s="9">
        <f t="shared" si="183"/>
        <v>0.7807017543859649</v>
      </c>
      <c r="CA85" s="9">
        <f t="shared" si="183"/>
        <v>0.84210526315789469</v>
      </c>
      <c r="CB85" s="9">
        <f t="shared" si="183"/>
        <v>0.81578947368421051</v>
      </c>
      <c r="CC85" s="9">
        <f t="shared" si="183"/>
        <v>0.68421052631578949</v>
      </c>
      <c r="CD85" s="7">
        <f t="shared" si="153"/>
        <v>0</v>
      </c>
      <c r="CE85" s="10" t="s">
        <v>224</v>
      </c>
      <c r="CF85" s="7">
        <f t="shared" si="154"/>
        <v>0</v>
      </c>
      <c r="CG85" s="11" t="s">
        <v>224</v>
      </c>
    </row>
    <row r="86" spans="1:85" ht="16" customHeight="1" x14ac:dyDescent="0.2">
      <c r="A86" s="3" t="s">
        <v>90</v>
      </c>
      <c r="B86" s="4" t="s">
        <v>192</v>
      </c>
      <c r="C86" s="3">
        <v>92</v>
      </c>
      <c r="D86" s="3">
        <v>92</v>
      </c>
      <c r="E86" s="3">
        <f t="shared" ref="E86:E106" si="186">AVERAGEIF(F86:Q86,"&lt;&gt;",F86:Q86)</f>
        <v>50.545454545454547</v>
      </c>
      <c r="F86" s="3">
        <v>55</v>
      </c>
      <c r="G86" s="3">
        <v>54</v>
      </c>
      <c r="H86" s="3"/>
      <c r="I86" s="3">
        <v>58</v>
      </c>
      <c r="J86" s="3">
        <v>45</v>
      </c>
      <c r="K86" s="3">
        <v>47</v>
      </c>
      <c r="L86" s="3">
        <v>52</v>
      </c>
      <c r="M86" s="3">
        <v>50</v>
      </c>
      <c r="N86" s="3">
        <v>48</v>
      </c>
      <c r="O86" s="3">
        <v>51</v>
      </c>
      <c r="P86" s="3">
        <v>47</v>
      </c>
      <c r="Q86" s="3">
        <v>49</v>
      </c>
      <c r="S86" s="8">
        <f t="shared" si="137"/>
        <v>0.54940711462450598</v>
      </c>
      <c r="T86" s="9">
        <f t="shared" si="138"/>
        <v>0.59782608695652173</v>
      </c>
      <c r="U86" s="9">
        <f t="shared" si="139"/>
        <v>0.58695652173913049</v>
      </c>
      <c r="V86" s="9" t="str">
        <f t="shared" si="140"/>
        <v/>
      </c>
      <c r="W86" s="9">
        <f t="shared" si="141"/>
        <v>0.63043478260869568</v>
      </c>
      <c r="X86" s="9">
        <f t="shared" si="142"/>
        <v>0.4891304347826087</v>
      </c>
      <c r="Y86" s="9">
        <f t="shared" si="143"/>
        <v>0.51086956521739135</v>
      </c>
      <c r="Z86" s="9">
        <f t="shared" si="144"/>
        <v>0.56521739130434778</v>
      </c>
      <c r="AA86" s="9">
        <f t="shared" si="145"/>
        <v>0.54347826086956519</v>
      </c>
      <c r="AB86" s="9">
        <f t="shared" si="146"/>
        <v>0.52173913043478259</v>
      </c>
      <c r="AC86" s="9">
        <f t="shared" si="147"/>
        <v>0.55434782608695654</v>
      </c>
      <c r="AD86" s="9">
        <f t="shared" si="148"/>
        <v>0.51086956521739135</v>
      </c>
      <c r="AE86" s="9">
        <f t="shared" si="149"/>
        <v>0.53260869565217395</v>
      </c>
      <c r="AF86" s="7">
        <f t="shared" si="150"/>
        <v>0</v>
      </c>
      <c r="AG86" s="10" t="s">
        <v>224</v>
      </c>
      <c r="AH86" s="7">
        <f t="shared" si="151"/>
        <v>0</v>
      </c>
      <c r="AI86" s="11" t="str">
        <f t="shared" si="152"/>
        <v>No</v>
      </c>
      <c r="AK86" s="4" t="s">
        <v>208</v>
      </c>
      <c r="AL86" s="12">
        <f t="shared" si="155"/>
        <v>264</v>
      </c>
      <c r="AM86" s="12">
        <f t="shared" si="156"/>
        <v>264</v>
      </c>
      <c r="AN86" s="3">
        <f t="shared" si="167"/>
        <v>264</v>
      </c>
      <c r="AO86" s="3">
        <f t="shared" si="184"/>
        <v>264</v>
      </c>
      <c r="AP86" s="3">
        <f>SUMIFS($D$3:$D$116,$B$3:$B$116,$AK86,H$3:H$116, "&lt;&gt;")</f>
        <v>264</v>
      </c>
      <c r="AQ86" s="3">
        <f t="shared" si="178"/>
        <v>264</v>
      </c>
      <c r="AR86" s="3">
        <f t="shared" si="179"/>
        <v>264</v>
      </c>
      <c r="AS86" s="3">
        <f>SUMIFS($D$3:$D$116,$B$3:$B$116,$AK86,K$3:K$116, "&lt;&gt;")</f>
        <v>264</v>
      </c>
      <c r="AT86" s="3">
        <f>SUMIFS($D$3:$D$116,$B$3:$B$116,$AK86,L$3:L$116, "&lt;&gt;")</f>
        <v>264</v>
      </c>
      <c r="AU86" s="3">
        <f t="shared" si="180"/>
        <v>264</v>
      </c>
      <c r="AV86" s="3">
        <f t="shared" si="180"/>
        <v>264</v>
      </c>
      <c r="AW86" s="3">
        <f t="shared" si="180"/>
        <v>264</v>
      </c>
      <c r="AX86" s="3">
        <f t="shared" si="180"/>
        <v>264</v>
      </c>
      <c r="AY86" s="3">
        <f t="shared" si="180"/>
        <v>264</v>
      </c>
      <c r="BA86" s="4" t="s">
        <v>208</v>
      </c>
      <c r="BB86" s="12">
        <f t="shared" si="159"/>
        <v>218.42857142857142</v>
      </c>
      <c r="BC86" s="3">
        <v>221</v>
      </c>
      <c r="BD86" s="3">
        <v>224</v>
      </c>
      <c r="BE86" s="3">
        <v>213</v>
      </c>
      <c r="BF86" s="3">
        <v>204</v>
      </c>
      <c r="BG86" s="3">
        <v>203</v>
      </c>
      <c r="BH86" s="3">
        <v>220</v>
      </c>
      <c r="BI86" s="3">
        <v>244</v>
      </c>
      <c r="BJ86" s="3">
        <v>252</v>
      </c>
      <c r="BK86" s="3">
        <v>247</v>
      </c>
      <c r="BL86" s="3">
        <v>249</v>
      </c>
      <c r="BM86" s="3">
        <v>247</v>
      </c>
      <c r="BN86" s="3">
        <v>233</v>
      </c>
      <c r="BP86" s="4" t="s">
        <v>208</v>
      </c>
      <c r="BQ86" s="9">
        <f t="shared" si="168"/>
        <v>0.82738095238095233</v>
      </c>
      <c r="BR86" s="9">
        <f t="shared" si="169"/>
        <v>0.83712121212121215</v>
      </c>
      <c r="BS86" s="9">
        <f t="shared" si="185"/>
        <v>0.84848484848484851</v>
      </c>
      <c r="BT86" s="9">
        <f>BE86/AP86</f>
        <v>0.80681818181818177</v>
      </c>
      <c r="BU86" s="9">
        <f t="shared" si="181"/>
        <v>0.77272727272727271</v>
      </c>
      <c r="BV86" s="9">
        <f t="shared" si="182"/>
        <v>0.76893939393939392</v>
      </c>
      <c r="BW86" s="9">
        <f>BH86/AS86</f>
        <v>0.83333333333333337</v>
      </c>
      <c r="BX86" s="9">
        <f>BI86/AT86</f>
        <v>0.9242424242424242</v>
      </c>
      <c r="BY86" s="9">
        <f t="shared" si="183"/>
        <v>0.95454545454545459</v>
      </c>
      <c r="BZ86" s="9">
        <f t="shared" si="183"/>
        <v>0.93560606060606055</v>
      </c>
      <c r="CA86" s="9">
        <f t="shared" si="183"/>
        <v>0.94318181818181823</v>
      </c>
      <c r="CB86" s="9">
        <f t="shared" si="183"/>
        <v>0.93560606060606055</v>
      </c>
      <c r="CC86" s="9">
        <f t="shared" si="183"/>
        <v>0.88257575757575757</v>
      </c>
      <c r="CD86" s="7">
        <f t="shared" si="153"/>
        <v>0</v>
      </c>
      <c r="CE86" s="10" t="s">
        <v>224</v>
      </c>
      <c r="CF86" s="7">
        <f t="shared" si="154"/>
        <v>5</v>
      </c>
      <c r="CG86" s="11" t="s">
        <v>223</v>
      </c>
    </row>
    <row r="87" spans="1:85" ht="16" customHeight="1" x14ac:dyDescent="0.2">
      <c r="A87" s="3" t="s">
        <v>91</v>
      </c>
      <c r="B87" s="4" t="s">
        <v>193</v>
      </c>
      <c r="C87" s="3">
        <v>136</v>
      </c>
      <c r="D87" s="3">
        <v>136</v>
      </c>
      <c r="E87" s="3">
        <f t="shared" si="186"/>
        <v>105.66666666666667</v>
      </c>
      <c r="F87" s="3">
        <v>98</v>
      </c>
      <c r="G87" s="3">
        <v>106</v>
      </c>
      <c r="H87" s="3">
        <v>103</v>
      </c>
      <c r="I87" s="3">
        <v>102</v>
      </c>
      <c r="J87" s="3">
        <v>110</v>
      </c>
      <c r="K87" s="3">
        <v>113</v>
      </c>
      <c r="L87" s="3">
        <v>108</v>
      </c>
      <c r="M87" s="3">
        <v>103</v>
      </c>
      <c r="N87" s="3">
        <v>105</v>
      </c>
      <c r="O87" s="3">
        <v>106</v>
      </c>
      <c r="P87" s="3">
        <v>109</v>
      </c>
      <c r="Q87" s="3">
        <v>105</v>
      </c>
      <c r="S87" s="8">
        <f t="shared" si="137"/>
        <v>0.77696078431372551</v>
      </c>
      <c r="T87" s="9">
        <f t="shared" si="138"/>
        <v>0.72058823529411764</v>
      </c>
      <c r="U87" s="9">
        <f t="shared" si="139"/>
        <v>0.77941176470588236</v>
      </c>
      <c r="V87" s="9">
        <f t="shared" si="140"/>
        <v>0.75735294117647056</v>
      </c>
      <c r="W87" s="9">
        <f t="shared" si="141"/>
        <v>0.75</v>
      </c>
      <c r="X87" s="9">
        <f t="shared" si="142"/>
        <v>0.80882352941176472</v>
      </c>
      <c r="Y87" s="9">
        <f t="shared" si="143"/>
        <v>0.83088235294117652</v>
      </c>
      <c r="Z87" s="9">
        <f t="shared" si="144"/>
        <v>0.79411764705882348</v>
      </c>
      <c r="AA87" s="9">
        <f t="shared" si="145"/>
        <v>0.75735294117647056</v>
      </c>
      <c r="AB87" s="9">
        <f t="shared" si="146"/>
        <v>0.7720588235294118</v>
      </c>
      <c r="AC87" s="9">
        <f t="shared" si="147"/>
        <v>0.77941176470588236</v>
      </c>
      <c r="AD87" s="9">
        <f t="shared" si="148"/>
        <v>0.80147058823529416</v>
      </c>
      <c r="AE87" s="9">
        <f t="shared" si="149"/>
        <v>0.7720588235294118</v>
      </c>
      <c r="AF87" s="7">
        <f t="shared" si="150"/>
        <v>0</v>
      </c>
      <c r="AG87" s="10" t="s">
        <v>224</v>
      </c>
      <c r="AH87" s="7">
        <f t="shared" si="151"/>
        <v>0</v>
      </c>
      <c r="AI87" s="11" t="str">
        <f t="shared" si="152"/>
        <v>No</v>
      </c>
      <c r="AK87" s="4" t="s">
        <v>209</v>
      </c>
      <c r="AL87" s="12">
        <f t="shared" si="155"/>
        <v>148</v>
      </c>
      <c r="AM87" s="12">
        <f t="shared" si="156"/>
        <v>148</v>
      </c>
      <c r="AN87" s="3">
        <f t="shared" si="167"/>
        <v>148</v>
      </c>
      <c r="AO87" s="3">
        <f t="shared" si="184"/>
        <v>148</v>
      </c>
      <c r="AP87" s="3"/>
      <c r="AQ87" s="3">
        <f t="shared" si="178"/>
        <v>148</v>
      </c>
      <c r="AR87" s="3">
        <f t="shared" si="179"/>
        <v>148</v>
      </c>
      <c r="AS87" s="3"/>
      <c r="AT87" s="3"/>
      <c r="AU87" s="3">
        <f t="shared" si="180"/>
        <v>148</v>
      </c>
      <c r="AV87" s="3">
        <f t="shared" si="180"/>
        <v>148</v>
      </c>
      <c r="AW87" s="3">
        <f t="shared" si="180"/>
        <v>148</v>
      </c>
      <c r="AX87" s="3">
        <f t="shared" si="180"/>
        <v>148</v>
      </c>
      <c r="AY87" s="3">
        <f t="shared" si="180"/>
        <v>148</v>
      </c>
      <c r="BA87" s="4" t="s">
        <v>209</v>
      </c>
      <c r="BB87" s="12">
        <f t="shared" si="159"/>
        <v>162.25</v>
      </c>
      <c r="BC87" s="3">
        <v>168</v>
      </c>
      <c r="BD87" s="3">
        <v>158</v>
      </c>
      <c r="BE87" s="3"/>
      <c r="BF87" s="3">
        <v>164</v>
      </c>
      <c r="BG87" s="3">
        <v>159</v>
      </c>
      <c r="BH87" s="43" t="s">
        <v>241</v>
      </c>
      <c r="BI87" s="43" t="s">
        <v>241</v>
      </c>
      <c r="BJ87" s="3">
        <v>167</v>
      </c>
      <c r="BK87" s="3">
        <v>181</v>
      </c>
      <c r="BL87" s="3">
        <v>182</v>
      </c>
      <c r="BM87" s="3">
        <v>168</v>
      </c>
      <c r="BN87" s="3">
        <v>165</v>
      </c>
      <c r="BP87" s="4" t="s">
        <v>209</v>
      </c>
      <c r="BQ87" s="9">
        <f t="shared" si="168"/>
        <v>1.0962837837837838</v>
      </c>
      <c r="BR87" s="9">
        <f t="shared" si="169"/>
        <v>1.1351351351351351</v>
      </c>
      <c r="BS87" s="9">
        <f t="shared" si="185"/>
        <v>1.0675675675675675</v>
      </c>
      <c r="BT87" s="9"/>
      <c r="BU87" s="9">
        <f t="shared" si="181"/>
        <v>1.1081081081081081</v>
      </c>
      <c r="BV87" s="9">
        <f t="shared" si="182"/>
        <v>1.0743243243243243</v>
      </c>
      <c r="BW87" s="28" t="s">
        <v>241</v>
      </c>
      <c r="BX87" s="28" t="s">
        <v>241</v>
      </c>
      <c r="BY87" s="9">
        <f t="shared" si="183"/>
        <v>1.1283783783783783</v>
      </c>
      <c r="BZ87" s="9">
        <f t="shared" si="183"/>
        <v>1.222972972972973</v>
      </c>
      <c r="CA87" s="9">
        <f t="shared" si="183"/>
        <v>1.2297297297297298</v>
      </c>
      <c r="CB87" s="9">
        <f t="shared" si="183"/>
        <v>1.1351351351351351</v>
      </c>
      <c r="CC87" s="9">
        <f t="shared" si="183"/>
        <v>1.1148648648648649</v>
      </c>
      <c r="CD87" s="7">
        <f t="shared" si="153"/>
        <v>9</v>
      </c>
      <c r="CE87" s="10" t="s">
        <v>223</v>
      </c>
      <c r="CF87" s="7">
        <f t="shared" si="154"/>
        <v>9</v>
      </c>
      <c r="CG87" s="11" t="s">
        <v>223</v>
      </c>
    </row>
    <row r="88" spans="1:85" ht="16" customHeight="1" x14ac:dyDescent="0.2">
      <c r="A88" s="3" t="s">
        <v>92</v>
      </c>
      <c r="B88" s="4" t="s">
        <v>131</v>
      </c>
      <c r="C88" s="3">
        <v>598</v>
      </c>
      <c r="D88" s="3">
        <v>598</v>
      </c>
      <c r="E88" s="3">
        <f t="shared" si="186"/>
        <v>455.27272727272725</v>
      </c>
      <c r="F88" s="3">
        <v>414</v>
      </c>
      <c r="G88" s="3">
        <v>439</v>
      </c>
      <c r="H88" s="3">
        <v>419</v>
      </c>
      <c r="I88" s="3">
        <v>418</v>
      </c>
      <c r="J88" s="3">
        <v>457</v>
      </c>
      <c r="K88" s="3">
        <v>478</v>
      </c>
      <c r="L88" s="3">
        <v>464</v>
      </c>
      <c r="M88" s="3">
        <v>467</v>
      </c>
      <c r="N88" s="3">
        <v>484</v>
      </c>
      <c r="O88" s="3">
        <v>486</v>
      </c>
      <c r="P88" s="3">
        <v>482</v>
      </c>
      <c r="Q88" s="3"/>
      <c r="S88" s="8">
        <f t="shared" si="137"/>
        <v>0.76132563089084826</v>
      </c>
      <c r="T88" s="9">
        <f t="shared" si="138"/>
        <v>0.69230769230769229</v>
      </c>
      <c r="U88" s="9">
        <f t="shared" si="139"/>
        <v>0.73411371237458189</v>
      </c>
      <c r="V88" s="9">
        <f t="shared" si="140"/>
        <v>0.70066889632107021</v>
      </c>
      <c r="W88" s="9">
        <f t="shared" si="141"/>
        <v>0.69899665551839463</v>
      </c>
      <c r="X88" s="9">
        <f t="shared" si="142"/>
        <v>0.76421404682274252</v>
      </c>
      <c r="Y88" s="9">
        <f t="shared" si="143"/>
        <v>0.79933110367892979</v>
      </c>
      <c r="Z88" s="9">
        <f t="shared" si="144"/>
        <v>0.77591973244147161</v>
      </c>
      <c r="AA88" s="9">
        <f t="shared" si="145"/>
        <v>0.78093645484949836</v>
      </c>
      <c r="AB88" s="9">
        <f t="shared" si="146"/>
        <v>0.80936454849498329</v>
      </c>
      <c r="AC88" s="9">
        <f t="shared" si="147"/>
        <v>0.81270903010033446</v>
      </c>
      <c r="AD88" s="9">
        <f t="shared" si="148"/>
        <v>0.80602006688963213</v>
      </c>
      <c r="AE88" s="9" t="str">
        <f t="shared" si="149"/>
        <v/>
      </c>
      <c r="AF88" s="7">
        <f t="shared" si="150"/>
        <v>0</v>
      </c>
      <c r="AG88" s="10" t="s">
        <v>224</v>
      </c>
      <c r="AH88" s="7">
        <f t="shared" si="151"/>
        <v>0</v>
      </c>
      <c r="AI88" s="11" t="str">
        <f t="shared" si="152"/>
        <v>No</v>
      </c>
      <c r="AK88" s="4" t="s">
        <v>210</v>
      </c>
      <c r="AL88" s="12">
        <f t="shared" si="155"/>
        <v>1552</v>
      </c>
      <c r="AM88" s="12">
        <f t="shared" si="156"/>
        <v>1552</v>
      </c>
      <c r="AN88" s="3">
        <f t="shared" si="167"/>
        <v>1552</v>
      </c>
      <c r="AO88" s="3">
        <f t="shared" si="184"/>
        <v>1552</v>
      </c>
      <c r="AP88" s="3">
        <f>SUMIFS($D$3:$D$116,$B$3:$B$116,$AK88,H$3:H$116, "&lt;&gt;")</f>
        <v>1552</v>
      </c>
      <c r="AQ88" s="3">
        <f t="shared" si="178"/>
        <v>1552</v>
      </c>
      <c r="AR88" s="3">
        <f t="shared" si="179"/>
        <v>1552</v>
      </c>
      <c r="AS88" s="3">
        <f t="shared" ref="AS88:AX88" si="187">SUMIFS($D$3:$D$116,$B$3:$B$116,$AK88,K$3:K$116, "&lt;&gt;")</f>
        <v>1552</v>
      </c>
      <c r="AT88" s="3">
        <f t="shared" si="187"/>
        <v>1552</v>
      </c>
      <c r="AU88" s="3">
        <f t="shared" si="187"/>
        <v>1552</v>
      </c>
      <c r="AV88" s="3">
        <f t="shared" si="187"/>
        <v>1552</v>
      </c>
      <c r="AW88" s="3">
        <f t="shared" si="187"/>
        <v>1552</v>
      </c>
      <c r="AX88" s="3">
        <f t="shared" si="187"/>
        <v>1552</v>
      </c>
      <c r="AY88" s="3"/>
      <c r="BA88" s="4" t="s">
        <v>210</v>
      </c>
      <c r="BB88" s="12">
        <f t="shared" si="159"/>
        <v>1175.8571428571429</v>
      </c>
      <c r="BC88" s="3">
        <v>1197</v>
      </c>
      <c r="BD88" s="3">
        <v>1173</v>
      </c>
      <c r="BE88" s="3">
        <v>1113</v>
      </c>
      <c r="BF88" s="3">
        <v>1149</v>
      </c>
      <c r="BG88" s="3">
        <v>1177</v>
      </c>
      <c r="BH88" s="3">
        <v>1184</v>
      </c>
      <c r="BI88" s="3">
        <v>1238</v>
      </c>
      <c r="BJ88" s="3">
        <v>1257</v>
      </c>
      <c r="BK88" s="3">
        <v>1297</v>
      </c>
      <c r="BL88" s="3">
        <v>1286</v>
      </c>
      <c r="BM88" s="3">
        <v>1211</v>
      </c>
      <c r="BN88" s="3"/>
      <c r="BP88" s="4" t="s">
        <v>210</v>
      </c>
      <c r="BQ88" s="9">
        <f t="shared" si="168"/>
        <v>0.75763991163475697</v>
      </c>
      <c r="BR88" s="9">
        <f t="shared" si="169"/>
        <v>0.77126288659793818</v>
      </c>
      <c r="BS88" s="9">
        <f t="shared" si="185"/>
        <v>0.75579896907216493</v>
      </c>
      <c r="BT88" s="9">
        <f>BE88/AP88</f>
        <v>0.71713917525773196</v>
      </c>
      <c r="BU88" s="9">
        <f t="shared" si="181"/>
        <v>0.74033505154639179</v>
      </c>
      <c r="BV88" s="9">
        <f t="shared" si="182"/>
        <v>0.75837628865979378</v>
      </c>
      <c r="BW88" s="9">
        <f t="shared" ref="BW88:CB88" si="188">BH88/AS88</f>
        <v>0.76288659793814428</v>
      </c>
      <c r="BX88" s="9">
        <f t="shared" si="188"/>
        <v>0.79768041237113407</v>
      </c>
      <c r="BY88" s="9">
        <f t="shared" si="188"/>
        <v>0.80992268041237114</v>
      </c>
      <c r="BZ88" s="9">
        <f t="shared" si="188"/>
        <v>0.83569587628865982</v>
      </c>
      <c r="CA88" s="9">
        <f t="shared" si="188"/>
        <v>0.82860824742268047</v>
      </c>
      <c r="CB88" s="9">
        <f t="shared" si="188"/>
        <v>0.78028350515463918</v>
      </c>
      <c r="CC88" s="9"/>
      <c r="CD88" s="7">
        <f t="shared" si="153"/>
        <v>0</v>
      </c>
      <c r="CE88" s="10" t="s">
        <v>224</v>
      </c>
      <c r="CF88" s="7">
        <f t="shared" si="154"/>
        <v>0</v>
      </c>
      <c r="CG88" s="11" t="s">
        <v>224</v>
      </c>
    </row>
    <row r="89" spans="1:85" ht="16" customHeight="1" x14ac:dyDescent="0.2">
      <c r="A89" s="3" t="s">
        <v>93</v>
      </c>
      <c r="B89" s="4" t="s">
        <v>194</v>
      </c>
      <c r="C89" s="3">
        <v>60</v>
      </c>
      <c r="D89" s="3">
        <v>60</v>
      </c>
      <c r="E89" s="3">
        <f t="shared" si="186"/>
        <v>52.2</v>
      </c>
      <c r="F89" s="3">
        <v>39</v>
      </c>
      <c r="G89" s="3">
        <v>47</v>
      </c>
      <c r="H89" s="3"/>
      <c r="I89" s="3">
        <v>45</v>
      </c>
      <c r="J89" s="3">
        <v>58</v>
      </c>
      <c r="K89" s="3">
        <v>56</v>
      </c>
      <c r="L89" s="3">
        <v>59</v>
      </c>
      <c r="M89" s="3">
        <v>55</v>
      </c>
      <c r="N89" s="3">
        <v>55</v>
      </c>
      <c r="O89" s="3">
        <v>56</v>
      </c>
      <c r="P89" s="3">
        <v>52</v>
      </c>
      <c r="Q89" s="3"/>
      <c r="S89" s="8">
        <f>AVERAGEIF(T89:AE89,"&lt;&gt;")</f>
        <v>0.87000000000000011</v>
      </c>
      <c r="T89" s="9">
        <f t="shared" si="138"/>
        <v>0.65</v>
      </c>
      <c r="U89" s="9">
        <f t="shared" si="139"/>
        <v>0.78333333333333333</v>
      </c>
      <c r="V89" s="9" t="str">
        <f t="shared" si="140"/>
        <v/>
      </c>
      <c r="W89" s="9">
        <f t="shared" si="141"/>
        <v>0.75</v>
      </c>
      <c r="X89" s="9">
        <f t="shared" si="142"/>
        <v>0.96666666666666667</v>
      </c>
      <c r="Y89" s="9">
        <f t="shared" si="143"/>
        <v>0.93333333333333335</v>
      </c>
      <c r="Z89" s="9">
        <f t="shared" si="144"/>
        <v>0.98333333333333328</v>
      </c>
      <c r="AA89" s="9">
        <f t="shared" si="145"/>
        <v>0.91666666666666663</v>
      </c>
      <c r="AB89" s="9">
        <f t="shared" si="146"/>
        <v>0.91666666666666663</v>
      </c>
      <c r="AC89" s="9">
        <f t="shared" si="147"/>
        <v>0.93333333333333335</v>
      </c>
      <c r="AD89" s="9">
        <f t="shared" si="148"/>
        <v>0.8666666666666667</v>
      </c>
      <c r="AE89" s="9" t="str">
        <f t="shared" si="149"/>
        <v/>
      </c>
      <c r="AF89" s="7">
        <f t="shared" si="150"/>
        <v>0</v>
      </c>
      <c r="AG89" s="10" t="s">
        <v>224</v>
      </c>
      <c r="AH89" s="7">
        <f t="shared" si="151"/>
        <v>6</v>
      </c>
      <c r="AI89" s="11" t="str">
        <f t="shared" si="152"/>
        <v>Yes</v>
      </c>
      <c r="AK89" s="4" t="s">
        <v>211</v>
      </c>
      <c r="AL89" s="12">
        <f t="shared" si="155"/>
        <v>37</v>
      </c>
      <c r="AM89" s="12">
        <f t="shared" si="156"/>
        <v>37</v>
      </c>
      <c r="AN89" s="3">
        <f t="shared" si="167"/>
        <v>37</v>
      </c>
      <c r="AO89" s="3">
        <f t="shared" si="184"/>
        <v>37</v>
      </c>
      <c r="AP89" s="3">
        <f>SUMIFS($D$3:$D$116,$B$3:$B$116,$AK89,H$3:H$116, "&lt;&gt;")</f>
        <v>37</v>
      </c>
      <c r="AQ89" s="3">
        <f t="shared" si="178"/>
        <v>37</v>
      </c>
      <c r="AR89" s="3">
        <f t="shared" si="179"/>
        <v>37</v>
      </c>
      <c r="AS89" s="3"/>
      <c r="AT89" s="3">
        <f t="shared" ref="AT89:AY89" si="189">SUMIFS($D$3:$D$116,$B$3:$B$116,$AK89,L$3:L$116, "&lt;&gt;")</f>
        <v>37</v>
      </c>
      <c r="AU89" s="3">
        <f t="shared" si="189"/>
        <v>37</v>
      </c>
      <c r="AV89" s="3">
        <f t="shared" si="189"/>
        <v>37</v>
      </c>
      <c r="AW89" s="3">
        <f t="shared" si="189"/>
        <v>37</v>
      </c>
      <c r="AX89" s="3">
        <f t="shared" si="189"/>
        <v>37</v>
      </c>
      <c r="AY89" s="3">
        <f t="shared" si="189"/>
        <v>37</v>
      </c>
      <c r="BA89" s="4" t="s">
        <v>211</v>
      </c>
      <c r="BB89" s="12">
        <f t="shared" si="159"/>
        <v>46.333333333333336</v>
      </c>
      <c r="BC89" s="3">
        <v>51</v>
      </c>
      <c r="BD89" s="3">
        <v>46</v>
      </c>
      <c r="BE89" s="3">
        <v>46</v>
      </c>
      <c r="BF89" s="3">
        <v>44</v>
      </c>
      <c r="BG89" s="3">
        <v>46</v>
      </c>
      <c r="BH89" s="43" t="s">
        <v>241</v>
      </c>
      <c r="BI89" s="3">
        <v>45</v>
      </c>
      <c r="BJ89" s="3">
        <v>41</v>
      </c>
      <c r="BK89" s="3">
        <v>39</v>
      </c>
      <c r="BL89" s="3">
        <v>40</v>
      </c>
      <c r="BM89" s="3">
        <v>39</v>
      </c>
      <c r="BN89" s="3">
        <v>37</v>
      </c>
      <c r="BP89" s="4" t="s">
        <v>211</v>
      </c>
      <c r="BQ89" s="9">
        <f t="shared" si="168"/>
        <v>1.2522522522522523</v>
      </c>
      <c r="BR89" s="9">
        <f t="shared" si="169"/>
        <v>1.3783783783783783</v>
      </c>
      <c r="BS89" s="9">
        <f t="shared" si="185"/>
        <v>1.2432432432432432</v>
      </c>
      <c r="BT89" s="9">
        <f>BE89/AP89</f>
        <v>1.2432432432432432</v>
      </c>
      <c r="BU89" s="9">
        <f t="shared" si="181"/>
        <v>1.1891891891891893</v>
      </c>
      <c r="BV89" s="9">
        <f t="shared" si="182"/>
        <v>1.2432432432432432</v>
      </c>
      <c r="BW89" s="28" t="s">
        <v>241</v>
      </c>
      <c r="BX89" s="9">
        <f t="shared" ref="BX89:CC89" si="190">BI89/AT89</f>
        <v>1.2162162162162162</v>
      </c>
      <c r="BY89" s="9">
        <f t="shared" si="190"/>
        <v>1.1081081081081081</v>
      </c>
      <c r="BZ89" s="9">
        <f t="shared" si="190"/>
        <v>1.0540540540540539</v>
      </c>
      <c r="CA89" s="9">
        <f t="shared" si="190"/>
        <v>1.0810810810810811</v>
      </c>
      <c r="CB89" s="9">
        <f t="shared" si="190"/>
        <v>1.0540540540540539</v>
      </c>
      <c r="CC89" s="9">
        <f t="shared" si="190"/>
        <v>1</v>
      </c>
      <c r="CD89" s="7">
        <f t="shared" si="153"/>
        <v>10</v>
      </c>
      <c r="CE89" s="10" t="s">
        <v>223</v>
      </c>
      <c r="CF89" s="7">
        <f t="shared" si="154"/>
        <v>11</v>
      </c>
      <c r="CG89" s="11" t="s">
        <v>223</v>
      </c>
    </row>
    <row r="90" spans="1:85" ht="16" customHeight="1" x14ac:dyDescent="0.2">
      <c r="A90" s="3" t="s">
        <v>94</v>
      </c>
      <c r="B90" s="4" t="s">
        <v>195</v>
      </c>
      <c r="C90" s="3">
        <v>211</v>
      </c>
      <c r="D90" s="3">
        <v>211</v>
      </c>
      <c r="E90" s="3">
        <f t="shared" si="186"/>
        <v>297.66666666666669</v>
      </c>
      <c r="F90" s="3">
        <v>303</v>
      </c>
      <c r="G90" s="3">
        <v>299</v>
      </c>
      <c r="H90" s="3">
        <v>293</v>
      </c>
      <c r="I90" s="3">
        <v>289</v>
      </c>
      <c r="J90" s="3">
        <v>302</v>
      </c>
      <c r="K90" s="3">
        <v>310</v>
      </c>
      <c r="L90" s="3">
        <v>307</v>
      </c>
      <c r="M90" s="3">
        <v>314</v>
      </c>
      <c r="N90" s="3">
        <v>292</v>
      </c>
      <c r="O90" s="3">
        <v>286</v>
      </c>
      <c r="P90" s="3">
        <v>289</v>
      </c>
      <c r="Q90" s="3">
        <v>288</v>
      </c>
      <c r="S90" s="8">
        <f t="shared" ref="S90:S106" si="191">AVERAGEIF(T90:AE90,"&lt;&gt;",T90:AE90)</f>
        <v>1.4107424960505528</v>
      </c>
      <c r="T90" s="9">
        <f t="shared" si="138"/>
        <v>1.4360189573459716</v>
      </c>
      <c r="U90" s="9">
        <f t="shared" si="139"/>
        <v>1.4170616113744077</v>
      </c>
      <c r="V90" s="9">
        <f t="shared" si="140"/>
        <v>1.3886255924170616</v>
      </c>
      <c r="W90" s="9">
        <f t="shared" si="141"/>
        <v>1.3696682464454977</v>
      </c>
      <c r="X90" s="9">
        <f t="shared" si="142"/>
        <v>1.4312796208530805</v>
      </c>
      <c r="Y90" s="9">
        <f t="shared" si="143"/>
        <v>1.4691943127962086</v>
      </c>
      <c r="Z90" s="9">
        <f t="shared" si="144"/>
        <v>1.4549763033175356</v>
      </c>
      <c r="AA90" s="9">
        <f t="shared" si="145"/>
        <v>1.4881516587677726</v>
      </c>
      <c r="AB90" s="9">
        <f t="shared" si="146"/>
        <v>1.3838862559241707</v>
      </c>
      <c r="AC90" s="9">
        <f t="shared" si="147"/>
        <v>1.3554502369668247</v>
      </c>
      <c r="AD90" s="9">
        <f t="shared" si="148"/>
        <v>1.3696682464454977</v>
      </c>
      <c r="AE90" s="9">
        <f t="shared" si="149"/>
        <v>1.3649289099526067</v>
      </c>
      <c r="AF90" s="7">
        <f t="shared" si="150"/>
        <v>12</v>
      </c>
      <c r="AG90" s="10" t="s">
        <v>223</v>
      </c>
      <c r="AH90" s="7">
        <f t="shared" si="151"/>
        <v>12</v>
      </c>
      <c r="AI90" s="11" t="str">
        <f t="shared" si="152"/>
        <v>Yes</v>
      </c>
      <c r="AK90" s="4" t="s">
        <v>212</v>
      </c>
      <c r="AL90" s="12">
        <f t="shared" si="155"/>
        <v>40</v>
      </c>
      <c r="AM90" s="12">
        <f t="shared" si="156"/>
        <v>40</v>
      </c>
      <c r="AN90" s="3">
        <f t="shared" si="167"/>
        <v>40</v>
      </c>
      <c r="AO90" s="3">
        <f t="shared" si="184"/>
        <v>40</v>
      </c>
      <c r="AP90" s="3">
        <f>SUMIFS($D$3:$D$116,$B$3:$B$116,$AK90,H$3:H$116, "&lt;&gt;")</f>
        <v>40</v>
      </c>
      <c r="AQ90" s="3">
        <f t="shared" si="178"/>
        <v>40</v>
      </c>
      <c r="AR90" s="3">
        <f t="shared" si="179"/>
        <v>40</v>
      </c>
      <c r="AS90" s="3">
        <f>SUMIFS($D$3:$D$116,$B$3:$B$116,$AK90,K$3:K$116, "&lt;&gt;")</f>
        <v>40</v>
      </c>
      <c r="AT90" s="3"/>
      <c r="AU90" s="3">
        <f>SUMIFS($D$3:$D$116,$B$3:$B$116,$AK90,M$3:M$116, "&lt;&gt;")</f>
        <v>40</v>
      </c>
      <c r="AV90" s="3">
        <f>SUMIFS($D$3:$D$116,$B$3:$B$116,$AK90,N$3:N$116, "&lt;&gt;")</f>
        <v>40</v>
      </c>
      <c r="AW90" s="3">
        <f>SUMIFS($D$3:$D$116,$B$3:$B$116,$AK90,O$3:O$116, "&lt;&gt;")</f>
        <v>40</v>
      </c>
      <c r="AX90" s="3">
        <f>SUMIFS($D$3:$D$116,$B$3:$B$116,$AK90,P$3:P$116, "&lt;&gt;")</f>
        <v>40</v>
      </c>
      <c r="AY90" s="3">
        <f>SUMIFS($D$3:$D$116,$B$3:$B$116,$AK90,Q$3:Q$116, "&lt;&gt;")</f>
        <v>40</v>
      </c>
      <c r="BA90" s="4" t="s">
        <v>212</v>
      </c>
      <c r="BB90" s="12">
        <f t="shared" si="159"/>
        <v>35.5</v>
      </c>
      <c r="BC90" s="3">
        <v>47</v>
      </c>
      <c r="BD90" s="3">
        <v>41</v>
      </c>
      <c r="BE90" s="3">
        <v>30</v>
      </c>
      <c r="BF90" s="3">
        <v>27</v>
      </c>
      <c r="BG90" s="3">
        <v>29</v>
      </c>
      <c r="BH90" s="3">
        <v>39</v>
      </c>
      <c r="BI90" s="43" t="s">
        <v>241</v>
      </c>
      <c r="BJ90" s="3">
        <v>33</v>
      </c>
      <c r="BK90" s="3">
        <v>32</v>
      </c>
      <c r="BL90" s="3">
        <v>30</v>
      </c>
      <c r="BM90" s="3">
        <v>29</v>
      </c>
      <c r="BN90" s="3">
        <v>25</v>
      </c>
      <c r="BP90" s="4" t="s">
        <v>212</v>
      </c>
      <c r="BQ90" s="9">
        <f t="shared" si="168"/>
        <v>0.88749999999999996</v>
      </c>
      <c r="BR90" s="9">
        <f t="shared" si="169"/>
        <v>1.175</v>
      </c>
      <c r="BS90" s="9">
        <f t="shared" si="185"/>
        <v>1.0249999999999999</v>
      </c>
      <c r="BT90" s="9">
        <f>BE90/AP90</f>
        <v>0.75</v>
      </c>
      <c r="BU90" s="9">
        <f t="shared" si="181"/>
        <v>0.67500000000000004</v>
      </c>
      <c r="BV90" s="9">
        <f t="shared" si="182"/>
        <v>0.72499999999999998</v>
      </c>
      <c r="BW90" s="9">
        <f>BH90/AS90</f>
        <v>0.97499999999999998</v>
      </c>
      <c r="BX90" s="28" t="s">
        <v>241</v>
      </c>
      <c r="BY90" s="9">
        <f>BJ90/AU90</f>
        <v>0.82499999999999996</v>
      </c>
      <c r="BZ90" s="9">
        <f>BK90/AV90</f>
        <v>0.8</v>
      </c>
      <c r="CA90" s="9">
        <f>BL90/AW90</f>
        <v>0.75</v>
      </c>
      <c r="CB90" s="9">
        <f>BM90/AX90</f>
        <v>0.72499999999999998</v>
      </c>
      <c r="CC90" s="9">
        <f>BN90/AY90</f>
        <v>0.625</v>
      </c>
      <c r="CD90" s="7">
        <f t="shared" si="153"/>
        <v>2</v>
      </c>
      <c r="CE90" s="10" t="s">
        <v>223</v>
      </c>
      <c r="CF90" s="7">
        <f t="shared" si="154"/>
        <v>3</v>
      </c>
      <c r="CG90" s="11" t="s">
        <v>223</v>
      </c>
    </row>
    <row r="91" spans="1:85" ht="16" customHeight="1" x14ac:dyDescent="0.2">
      <c r="A91" s="3" t="s">
        <v>97</v>
      </c>
      <c r="B91" s="4" t="s">
        <v>196</v>
      </c>
      <c r="C91" s="3">
        <v>72</v>
      </c>
      <c r="D91" s="3">
        <v>72</v>
      </c>
      <c r="E91" s="3">
        <f t="shared" si="186"/>
        <v>105.9</v>
      </c>
      <c r="F91" s="3">
        <v>91</v>
      </c>
      <c r="G91" s="3"/>
      <c r="H91" s="3"/>
      <c r="I91" s="3">
        <v>104</v>
      </c>
      <c r="J91" s="3">
        <v>104</v>
      </c>
      <c r="K91" s="3">
        <v>106</v>
      </c>
      <c r="L91" s="3">
        <v>110</v>
      </c>
      <c r="M91" s="3">
        <v>101</v>
      </c>
      <c r="N91" s="3">
        <v>107</v>
      </c>
      <c r="O91" s="3">
        <v>113</v>
      </c>
      <c r="P91" s="3">
        <v>114</v>
      </c>
      <c r="Q91" s="3">
        <v>109</v>
      </c>
      <c r="S91" s="8">
        <f t="shared" si="191"/>
        <v>1.4708333333333334</v>
      </c>
      <c r="T91" s="9">
        <f t="shared" si="138"/>
        <v>1.2638888888888888</v>
      </c>
      <c r="U91" s="9" t="str">
        <f t="shared" si="139"/>
        <v/>
      </c>
      <c r="V91" s="9" t="str">
        <f t="shared" si="140"/>
        <v/>
      </c>
      <c r="W91" s="9">
        <f t="shared" si="141"/>
        <v>1.4444444444444444</v>
      </c>
      <c r="X91" s="9">
        <f t="shared" si="142"/>
        <v>1.4444444444444444</v>
      </c>
      <c r="Y91" s="9">
        <f t="shared" si="143"/>
        <v>1.4722222222222223</v>
      </c>
      <c r="Z91" s="9">
        <f t="shared" si="144"/>
        <v>1.5277777777777777</v>
      </c>
      <c r="AA91" s="9">
        <f t="shared" si="145"/>
        <v>1.4027777777777777</v>
      </c>
      <c r="AB91" s="9">
        <f t="shared" si="146"/>
        <v>1.4861111111111112</v>
      </c>
      <c r="AC91" s="9">
        <f t="shared" si="147"/>
        <v>1.5694444444444444</v>
      </c>
      <c r="AD91" s="9">
        <f t="shared" si="148"/>
        <v>1.5833333333333333</v>
      </c>
      <c r="AE91" s="9">
        <f t="shared" si="149"/>
        <v>1.5138888888888888</v>
      </c>
      <c r="AF91" s="7">
        <f t="shared" si="150"/>
        <v>10</v>
      </c>
      <c r="AG91" s="10" t="s">
        <v>223</v>
      </c>
      <c r="AH91" s="7">
        <f t="shared" si="151"/>
        <v>10</v>
      </c>
      <c r="AI91" s="11" t="str">
        <f t="shared" si="152"/>
        <v>Yes</v>
      </c>
      <c r="AK91" s="4" t="s">
        <v>213</v>
      </c>
      <c r="AL91" s="12">
        <f t="shared" si="155"/>
        <v>106</v>
      </c>
      <c r="AM91" s="12">
        <f t="shared" si="156"/>
        <v>106</v>
      </c>
      <c r="AN91" s="3">
        <f t="shared" si="167"/>
        <v>106</v>
      </c>
      <c r="AO91" s="3">
        <f t="shared" si="184"/>
        <v>106</v>
      </c>
      <c r="AP91" s="3"/>
      <c r="AQ91" s="3"/>
      <c r="AR91" s="3">
        <f>SUMIFS($D$3:$D$116,$B$3:$B$116,$AK91,J$3:J$116, "&lt;&gt;")</f>
        <v>106</v>
      </c>
      <c r="AS91" s="3"/>
      <c r="AT91" s="3"/>
      <c r="AU91" s="3"/>
      <c r="AV91" s="3"/>
      <c r="AW91" s="3"/>
      <c r="AX91" s="3">
        <f>SUMIFS($D$3:$D$116,$B$3:$B$116,$AK91,P$3:P$116, "&lt;&gt;")</f>
        <v>106</v>
      </c>
      <c r="AY91" s="3"/>
      <c r="BA91" s="4" t="s">
        <v>213</v>
      </c>
      <c r="BB91" s="12">
        <f t="shared" si="159"/>
        <v>78.666666666666671</v>
      </c>
      <c r="BC91" s="3">
        <v>82</v>
      </c>
      <c r="BD91" s="3">
        <v>85</v>
      </c>
      <c r="BE91" s="3"/>
      <c r="BF91" s="3"/>
      <c r="BG91" s="3">
        <v>69</v>
      </c>
      <c r="BH91" s="43" t="s">
        <v>241</v>
      </c>
      <c r="BI91" s="43" t="s">
        <v>241</v>
      </c>
      <c r="BJ91" s="3"/>
      <c r="BK91" s="3"/>
      <c r="BL91" s="3"/>
      <c r="BM91" s="3">
        <v>74</v>
      </c>
      <c r="BN91" s="3"/>
      <c r="BP91" s="4" t="s">
        <v>213</v>
      </c>
      <c r="BQ91" s="9">
        <f t="shared" si="168"/>
        <v>0.74213836477987427</v>
      </c>
      <c r="BR91" s="9">
        <f t="shared" si="169"/>
        <v>0.77358490566037741</v>
      </c>
      <c r="BS91" s="9">
        <f t="shared" si="185"/>
        <v>0.80188679245283023</v>
      </c>
      <c r="BT91" s="9"/>
      <c r="BU91" s="9"/>
      <c r="BV91" s="9">
        <f>BG91/AR91</f>
        <v>0.65094339622641506</v>
      </c>
      <c r="BW91" s="28" t="s">
        <v>241</v>
      </c>
      <c r="BX91" s="28" t="s">
        <v>241</v>
      </c>
      <c r="BY91" s="9"/>
      <c r="BZ91" s="9"/>
      <c r="CA91" s="9"/>
      <c r="CB91" s="9">
        <f>BM91/AX91</f>
        <v>0.69811320754716977</v>
      </c>
      <c r="CC91" s="9"/>
      <c r="CD91" s="7">
        <f t="shared" si="153"/>
        <v>0</v>
      </c>
      <c r="CE91" s="10" t="s">
        <v>224</v>
      </c>
      <c r="CF91" s="7">
        <f t="shared" si="154"/>
        <v>0</v>
      </c>
      <c r="CG91" s="11" t="s">
        <v>224</v>
      </c>
    </row>
    <row r="92" spans="1:85" ht="16" customHeight="1" x14ac:dyDescent="0.2">
      <c r="A92" s="3" t="s">
        <v>95</v>
      </c>
      <c r="B92" s="4" t="s">
        <v>197</v>
      </c>
      <c r="C92" s="3">
        <v>410</v>
      </c>
      <c r="D92" s="3">
        <v>410</v>
      </c>
      <c r="E92" s="3">
        <f t="shared" si="186"/>
        <v>338.57142857142856</v>
      </c>
      <c r="F92" s="3">
        <v>306</v>
      </c>
      <c r="G92" s="3">
        <v>331</v>
      </c>
      <c r="H92" s="3">
        <v>314</v>
      </c>
      <c r="I92" s="3">
        <v>314</v>
      </c>
      <c r="J92" s="3"/>
      <c r="K92" s="3"/>
      <c r="L92" s="3"/>
      <c r="M92" s="3"/>
      <c r="N92" s="3">
        <v>367</v>
      </c>
      <c r="O92" s="3"/>
      <c r="P92" s="3">
        <v>387</v>
      </c>
      <c r="Q92" s="3">
        <v>351</v>
      </c>
      <c r="S92" s="8">
        <f t="shared" si="191"/>
        <v>0.82578397212543553</v>
      </c>
      <c r="T92" s="9">
        <f t="shared" si="138"/>
        <v>0.74634146341463414</v>
      </c>
      <c r="U92" s="9">
        <f t="shared" si="139"/>
        <v>0.80731707317073176</v>
      </c>
      <c r="V92" s="9">
        <f t="shared" si="140"/>
        <v>0.76585365853658538</v>
      </c>
      <c r="W92" s="9">
        <f t="shared" si="141"/>
        <v>0.76585365853658538</v>
      </c>
      <c r="X92" s="9" t="str">
        <f t="shared" si="142"/>
        <v/>
      </c>
      <c r="Y92" s="9" t="str">
        <f t="shared" si="143"/>
        <v/>
      </c>
      <c r="Z92" s="9" t="str">
        <f t="shared" si="144"/>
        <v/>
      </c>
      <c r="AA92" s="9" t="str">
        <f t="shared" si="145"/>
        <v/>
      </c>
      <c r="AB92" s="9">
        <f t="shared" si="146"/>
        <v>0.89512195121951221</v>
      </c>
      <c r="AC92" s="9" t="str">
        <f t="shared" si="147"/>
        <v/>
      </c>
      <c r="AD92" s="9">
        <f t="shared" si="148"/>
        <v>0.94390243902439019</v>
      </c>
      <c r="AE92" s="9">
        <f t="shared" si="149"/>
        <v>0.85609756097560974</v>
      </c>
      <c r="AF92" s="7">
        <f t="shared" si="150"/>
        <v>0</v>
      </c>
      <c r="AG92" s="10" t="s">
        <v>224</v>
      </c>
      <c r="AH92" s="7">
        <f t="shared" si="151"/>
        <v>1</v>
      </c>
      <c r="AI92" s="11" t="str">
        <f t="shared" si="152"/>
        <v>Yes</v>
      </c>
      <c r="AK92" s="4" t="s">
        <v>140</v>
      </c>
      <c r="AL92" s="12">
        <f t="shared" si="155"/>
        <v>421</v>
      </c>
      <c r="AM92" s="12">
        <f t="shared" si="156"/>
        <v>421</v>
      </c>
      <c r="AN92" s="3">
        <f t="shared" si="167"/>
        <v>421</v>
      </c>
      <c r="AO92" s="3">
        <f t="shared" si="184"/>
        <v>421</v>
      </c>
      <c r="AP92" s="3">
        <f>SUMIFS($D$3:$D$116,$B$3:$B$116,$AK92,H$3:H$116, "&lt;&gt;")</f>
        <v>421</v>
      </c>
      <c r="AQ92" s="3">
        <f>SUMIFS($D$3:$D$116,$B$3:$B$116,$AK92,I$3:I$116, "&lt;&gt;")</f>
        <v>421</v>
      </c>
      <c r="AR92" s="3">
        <f>SUMIFS($D$3:$D$116,$B$3:$B$116,$AK92,J$3:J$116, "&lt;&gt;")</f>
        <v>421</v>
      </c>
      <c r="AS92" s="3">
        <f t="shared" ref="AS92:AW93" si="192">SUMIFS($D$3:$D$116,$B$3:$B$116,$AK92,K$3:K$116, "&lt;&gt;")</f>
        <v>421</v>
      </c>
      <c r="AT92" s="3">
        <f t="shared" si="192"/>
        <v>421</v>
      </c>
      <c r="AU92" s="3">
        <f t="shared" si="192"/>
        <v>421</v>
      </c>
      <c r="AV92" s="3">
        <f t="shared" si="192"/>
        <v>421</v>
      </c>
      <c r="AW92" s="3">
        <f t="shared" si="192"/>
        <v>421</v>
      </c>
      <c r="AX92" s="3">
        <f>SUMIFS($D$3:$D$116,$B$3:$B$116,$AK92,P$3:P$116, "&lt;&gt;")</f>
        <v>421</v>
      </c>
      <c r="AY92" s="3">
        <f>SUMIFS($D$3:$D$116,$B$3:$B$116,$AK92,Q$3:Q$116, "&lt;&gt;")</f>
        <v>421</v>
      </c>
      <c r="BA92" s="4" t="s">
        <v>140</v>
      </c>
      <c r="BB92" s="12">
        <f t="shared" si="159"/>
        <v>351.14285714285717</v>
      </c>
      <c r="BC92" s="3">
        <v>354</v>
      </c>
      <c r="BD92" s="3">
        <v>288</v>
      </c>
      <c r="BE92" s="3">
        <v>359</v>
      </c>
      <c r="BF92" s="3">
        <v>360</v>
      </c>
      <c r="BG92" s="3">
        <v>358</v>
      </c>
      <c r="BH92" s="3">
        <v>373</v>
      </c>
      <c r="BI92" s="3">
        <v>366</v>
      </c>
      <c r="BJ92" s="3">
        <v>353</v>
      </c>
      <c r="BK92" s="3">
        <v>347</v>
      </c>
      <c r="BL92" s="3">
        <v>400</v>
      </c>
      <c r="BM92" s="3">
        <v>421</v>
      </c>
      <c r="BN92" s="3">
        <v>414</v>
      </c>
      <c r="BP92" s="4" t="s">
        <v>140</v>
      </c>
      <c r="BQ92" s="9">
        <f t="shared" si="168"/>
        <v>0.83406854428232102</v>
      </c>
      <c r="BR92" s="9">
        <f t="shared" si="169"/>
        <v>0.84085510688836107</v>
      </c>
      <c r="BS92" s="9">
        <f t="shared" si="185"/>
        <v>0.68408551068883605</v>
      </c>
      <c r="BT92" s="9">
        <f>BE92/AP92</f>
        <v>0.85273159144893107</v>
      </c>
      <c r="BU92" s="9">
        <f>BF92/AQ92</f>
        <v>0.85510688836104509</v>
      </c>
      <c r="BV92" s="9">
        <f>BG92/AR92</f>
        <v>0.85035629453681705</v>
      </c>
      <c r="BW92" s="9">
        <f t="shared" ref="BW92:CA93" si="193">BH92/AS92</f>
        <v>0.88598574821852727</v>
      </c>
      <c r="BX92" s="9">
        <f t="shared" si="193"/>
        <v>0.86935866983372923</v>
      </c>
      <c r="BY92" s="9">
        <f t="shared" si="193"/>
        <v>0.83847980997624705</v>
      </c>
      <c r="BZ92" s="9">
        <f t="shared" si="193"/>
        <v>0.82422802850356292</v>
      </c>
      <c r="CA92" s="9">
        <f t="shared" si="193"/>
        <v>0.95011876484560565</v>
      </c>
      <c r="CB92" s="9">
        <f>BM92/AX92</f>
        <v>1</v>
      </c>
      <c r="CC92" s="9">
        <f>BN92/AY92</f>
        <v>0.98337292161520184</v>
      </c>
      <c r="CD92" s="7">
        <f t="shared" si="153"/>
        <v>0</v>
      </c>
      <c r="CE92" s="10" t="s">
        <v>224</v>
      </c>
      <c r="CF92" s="7">
        <f t="shared" si="154"/>
        <v>3</v>
      </c>
      <c r="CG92" s="11" t="s">
        <v>223</v>
      </c>
    </row>
    <row r="93" spans="1:85" ht="16" customHeight="1" x14ac:dyDescent="0.2">
      <c r="A93" s="3" t="s">
        <v>96</v>
      </c>
      <c r="B93" s="4" t="s">
        <v>198</v>
      </c>
      <c r="C93" s="3">
        <v>239</v>
      </c>
      <c r="D93" s="3">
        <v>239</v>
      </c>
      <c r="E93" s="3">
        <f t="shared" si="186"/>
        <v>199.54545454545453</v>
      </c>
      <c r="F93" s="3">
        <v>163</v>
      </c>
      <c r="G93" s="3">
        <v>195</v>
      </c>
      <c r="H93" s="3"/>
      <c r="I93" s="3">
        <v>201</v>
      </c>
      <c r="J93" s="3">
        <v>183</v>
      </c>
      <c r="K93" s="3">
        <v>199</v>
      </c>
      <c r="L93" s="3">
        <v>216</v>
      </c>
      <c r="M93" s="3">
        <v>212</v>
      </c>
      <c r="N93" s="3">
        <v>224</v>
      </c>
      <c r="O93" s="3">
        <v>199</v>
      </c>
      <c r="P93" s="3">
        <v>199</v>
      </c>
      <c r="Q93" s="3">
        <v>204</v>
      </c>
      <c r="S93" s="8">
        <f t="shared" si="191"/>
        <v>0.83491821985545833</v>
      </c>
      <c r="T93" s="9">
        <f t="shared" si="138"/>
        <v>0.68200836820083677</v>
      </c>
      <c r="U93" s="9">
        <f t="shared" si="139"/>
        <v>0.81589958158995812</v>
      </c>
      <c r="V93" s="9" t="str">
        <f t="shared" si="140"/>
        <v/>
      </c>
      <c r="W93" s="9">
        <f t="shared" si="141"/>
        <v>0.84100418410041844</v>
      </c>
      <c r="X93" s="9">
        <f t="shared" si="142"/>
        <v>0.76569037656903771</v>
      </c>
      <c r="Y93" s="9">
        <f t="shared" si="143"/>
        <v>0.83263598326359833</v>
      </c>
      <c r="Z93" s="9">
        <f t="shared" si="144"/>
        <v>0.90376569037656906</v>
      </c>
      <c r="AA93" s="9">
        <f t="shared" si="145"/>
        <v>0.88702928870292885</v>
      </c>
      <c r="AB93" s="9">
        <f t="shared" si="146"/>
        <v>0.93723849372384938</v>
      </c>
      <c r="AC93" s="9">
        <f t="shared" si="147"/>
        <v>0.83263598326359833</v>
      </c>
      <c r="AD93" s="9">
        <f t="shared" si="148"/>
        <v>0.83263598326359833</v>
      </c>
      <c r="AE93" s="9">
        <f t="shared" si="149"/>
        <v>0.85355648535564854</v>
      </c>
      <c r="AF93" s="7">
        <f t="shared" si="150"/>
        <v>0</v>
      </c>
      <c r="AG93" s="10" t="s">
        <v>224</v>
      </c>
      <c r="AH93" s="7">
        <f t="shared" si="151"/>
        <v>2</v>
      </c>
      <c r="AI93" s="11" t="str">
        <f t="shared" si="152"/>
        <v>Yes</v>
      </c>
      <c r="AK93" s="4" t="s">
        <v>214</v>
      </c>
      <c r="AL93" s="12">
        <f t="shared" si="155"/>
        <v>264</v>
      </c>
      <c r="AM93" s="12">
        <f t="shared" si="156"/>
        <v>264</v>
      </c>
      <c r="AN93" s="3">
        <f t="shared" si="167"/>
        <v>264</v>
      </c>
      <c r="AO93" s="3"/>
      <c r="AP93" s="3">
        <f>SUMIFS($D$3:$D$116,$B$3:$B$116,$AK93,H$3:H$116, "&lt;&gt;")</f>
        <v>264</v>
      </c>
      <c r="AQ93" s="3">
        <f>SUMIFS($D$3:$D$116,$B$3:$B$116,$AK93,I$3:I$116, "&lt;&gt;")</f>
        <v>264</v>
      </c>
      <c r="AR93" s="3">
        <f>SUMIFS($D$3:$D$116,$B$3:$B$116,$AK93,J$3:J$116, "&lt;&gt;")</f>
        <v>264</v>
      </c>
      <c r="AS93" s="3">
        <f t="shared" si="192"/>
        <v>264</v>
      </c>
      <c r="AT93" s="3">
        <f t="shared" si="192"/>
        <v>264</v>
      </c>
      <c r="AU93" s="3">
        <f t="shared" si="192"/>
        <v>264</v>
      </c>
      <c r="AV93" s="3">
        <f t="shared" si="192"/>
        <v>264</v>
      </c>
      <c r="AW93" s="3">
        <f t="shared" si="192"/>
        <v>264</v>
      </c>
      <c r="AX93" s="3">
        <f>SUMIFS($D$3:$D$116,$B$3:$B$116,$AK93,P$3:P$116, "&lt;&gt;")</f>
        <v>264</v>
      </c>
      <c r="AY93" s="3"/>
      <c r="BA93" s="4" t="s">
        <v>214</v>
      </c>
      <c r="BB93" s="12">
        <f t="shared" si="159"/>
        <v>177</v>
      </c>
      <c r="BC93" s="3">
        <v>170</v>
      </c>
      <c r="BD93" s="3"/>
      <c r="BE93" s="3">
        <v>149</v>
      </c>
      <c r="BF93" s="3">
        <v>170</v>
      </c>
      <c r="BG93" s="3">
        <v>191</v>
      </c>
      <c r="BH93" s="3">
        <v>185</v>
      </c>
      <c r="BI93" s="3">
        <v>197</v>
      </c>
      <c r="BJ93" s="3">
        <v>210</v>
      </c>
      <c r="BK93" s="3">
        <v>215</v>
      </c>
      <c r="BL93" s="3">
        <v>212</v>
      </c>
      <c r="BM93" s="3">
        <v>212</v>
      </c>
      <c r="BN93" s="3"/>
      <c r="BP93" s="4" t="s">
        <v>214</v>
      </c>
      <c r="BQ93" s="9">
        <f t="shared" si="168"/>
        <v>0.67045454545454541</v>
      </c>
      <c r="BR93" s="9">
        <f t="shared" si="169"/>
        <v>0.64393939393939392</v>
      </c>
      <c r="BS93" s="9"/>
      <c r="BT93" s="9">
        <f>BE93/AP93</f>
        <v>0.56439393939393945</v>
      </c>
      <c r="BU93" s="9">
        <f>BF93/AQ93</f>
        <v>0.64393939393939392</v>
      </c>
      <c r="BV93" s="9">
        <f>BG93/AR93</f>
        <v>0.72348484848484851</v>
      </c>
      <c r="BW93" s="9">
        <f t="shared" si="193"/>
        <v>0.7007575757575758</v>
      </c>
      <c r="BX93" s="9">
        <f t="shared" si="193"/>
        <v>0.74621212121212122</v>
      </c>
      <c r="BY93" s="9">
        <f t="shared" si="193"/>
        <v>0.79545454545454541</v>
      </c>
      <c r="BZ93" s="9">
        <f t="shared" si="193"/>
        <v>0.81439393939393945</v>
      </c>
      <c r="CA93" s="9">
        <f t="shared" si="193"/>
        <v>0.80303030303030298</v>
      </c>
      <c r="CB93" s="9">
        <f>BM93/AX93</f>
        <v>0.80303030303030298</v>
      </c>
      <c r="CC93" s="9"/>
      <c r="CD93" s="7">
        <f t="shared" si="153"/>
        <v>0</v>
      </c>
      <c r="CE93" s="10" t="s">
        <v>224</v>
      </c>
      <c r="CF93" s="7">
        <f t="shared" si="154"/>
        <v>0</v>
      </c>
      <c r="CG93" s="11" t="s">
        <v>224</v>
      </c>
    </row>
    <row r="94" spans="1:85" ht="16" customHeight="1" x14ac:dyDescent="0.2">
      <c r="A94" s="3" t="s">
        <v>98</v>
      </c>
      <c r="B94" s="4" t="s">
        <v>199</v>
      </c>
      <c r="C94" s="3">
        <v>208</v>
      </c>
      <c r="D94" s="3">
        <v>208</v>
      </c>
      <c r="E94" s="3">
        <f t="shared" si="186"/>
        <v>204.54545454545453</v>
      </c>
      <c r="F94" s="3">
        <v>123</v>
      </c>
      <c r="G94" s="3">
        <v>198</v>
      </c>
      <c r="H94" s="3">
        <v>202</v>
      </c>
      <c r="I94" s="3">
        <v>199</v>
      </c>
      <c r="J94" s="3">
        <v>209</v>
      </c>
      <c r="K94" s="3">
        <v>224</v>
      </c>
      <c r="L94" s="3"/>
      <c r="M94" s="3">
        <v>220</v>
      </c>
      <c r="N94" s="3">
        <v>221</v>
      </c>
      <c r="O94" s="3">
        <v>223</v>
      </c>
      <c r="P94" s="3">
        <v>223</v>
      </c>
      <c r="Q94" s="3">
        <v>208</v>
      </c>
      <c r="S94" s="8">
        <f t="shared" si="191"/>
        <v>0.98339160839160833</v>
      </c>
      <c r="T94" s="9">
        <f t="shared" si="138"/>
        <v>0.59134615384615385</v>
      </c>
      <c r="U94" s="9">
        <f t="shared" si="139"/>
        <v>0.95192307692307687</v>
      </c>
      <c r="V94" s="9">
        <f t="shared" si="140"/>
        <v>0.97115384615384615</v>
      </c>
      <c r="W94" s="9">
        <f t="shared" si="141"/>
        <v>0.95673076923076927</v>
      </c>
      <c r="X94" s="9">
        <f t="shared" si="142"/>
        <v>1.0048076923076923</v>
      </c>
      <c r="Y94" s="9">
        <f t="shared" si="143"/>
        <v>1.0769230769230769</v>
      </c>
      <c r="Z94" s="9" t="str">
        <f t="shared" si="144"/>
        <v/>
      </c>
      <c r="AA94" s="9">
        <f t="shared" si="145"/>
        <v>1.0576923076923077</v>
      </c>
      <c r="AB94" s="9">
        <f t="shared" si="146"/>
        <v>1.0625</v>
      </c>
      <c r="AC94" s="9">
        <f t="shared" si="147"/>
        <v>1.0721153846153846</v>
      </c>
      <c r="AD94" s="9">
        <f t="shared" si="148"/>
        <v>1.0721153846153846</v>
      </c>
      <c r="AE94" s="9">
        <f t="shared" si="149"/>
        <v>1</v>
      </c>
      <c r="AF94" s="7">
        <f t="shared" si="150"/>
        <v>6</v>
      </c>
      <c r="AG94" s="10" t="s">
        <v>223</v>
      </c>
      <c r="AH94" s="7">
        <f t="shared" si="151"/>
        <v>10</v>
      </c>
      <c r="AI94" s="11" t="str">
        <f t="shared" si="152"/>
        <v>Yes</v>
      </c>
      <c r="AK94" s="4" t="s">
        <v>215</v>
      </c>
      <c r="AL94" s="12"/>
      <c r="AM94" s="12"/>
      <c r="AN94" s="3"/>
      <c r="AO94" s="3"/>
      <c r="AP94" s="3"/>
      <c r="AQ94" s="3"/>
      <c r="AR94" s="3"/>
      <c r="AS94" s="3"/>
      <c r="AT94" s="3"/>
      <c r="AU94" s="3"/>
      <c r="AV94" s="3"/>
      <c r="AW94" s="3"/>
      <c r="AX94" s="3"/>
      <c r="AY94" s="3"/>
      <c r="BA94" s="4" t="s">
        <v>215</v>
      </c>
      <c r="BB94" s="12"/>
      <c r="BC94" s="3"/>
      <c r="BD94" s="3"/>
      <c r="BE94" s="3"/>
      <c r="BF94" s="3"/>
      <c r="BG94" s="3"/>
      <c r="BH94" s="3" t="s">
        <v>240</v>
      </c>
      <c r="BI94" s="3" t="s">
        <v>240</v>
      </c>
      <c r="BJ94" s="3"/>
      <c r="BK94" s="3"/>
      <c r="BL94" s="3"/>
      <c r="BM94" s="3"/>
      <c r="BN94" s="3"/>
      <c r="BP94" s="4" t="s">
        <v>215</v>
      </c>
      <c r="BQ94" s="9"/>
      <c r="BR94" s="9"/>
      <c r="BS94" s="9"/>
      <c r="BT94" s="9"/>
      <c r="BU94" s="9"/>
      <c r="BV94" s="9"/>
      <c r="BW94" s="28" t="s">
        <v>241</v>
      </c>
      <c r="BX94" s="28" t="s">
        <v>241</v>
      </c>
      <c r="BY94" s="9"/>
      <c r="BZ94" s="9"/>
      <c r="CA94" s="9"/>
      <c r="CB94" s="9"/>
      <c r="CC94" s="9"/>
      <c r="CD94" s="7">
        <f t="shared" si="153"/>
        <v>0</v>
      </c>
      <c r="CE94" s="10" t="s">
        <v>224</v>
      </c>
      <c r="CF94" s="7">
        <f t="shared" si="154"/>
        <v>0</v>
      </c>
      <c r="CG94" s="11" t="s">
        <v>224</v>
      </c>
    </row>
    <row r="95" spans="1:85" ht="16" customHeight="1" x14ac:dyDescent="0.2">
      <c r="A95" s="3" t="s">
        <v>99</v>
      </c>
      <c r="B95" s="4" t="s">
        <v>199</v>
      </c>
      <c r="C95" s="3">
        <v>160</v>
      </c>
      <c r="D95" s="3">
        <v>160</v>
      </c>
      <c r="E95" s="3">
        <f t="shared" si="186"/>
        <v>142.18181818181819</v>
      </c>
      <c r="F95" s="3">
        <v>199</v>
      </c>
      <c r="G95" s="3">
        <v>133</v>
      </c>
      <c r="H95" s="3">
        <v>125</v>
      </c>
      <c r="I95" s="3">
        <v>133</v>
      </c>
      <c r="J95" s="3">
        <v>130</v>
      </c>
      <c r="K95" s="3">
        <v>147</v>
      </c>
      <c r="L95" s="3"/>
      <c r="M95" s="3">
        <v>140</v>
      </c>
      <c r="N95" s="3">
        <v>140</v>
      </c>
      <c r="O95" s="3">
        <v>138</v>
      </c>
      <c r="P95" s="3">
        <v>138</v>
      </c>
      <c r="Q95" s="3">
        <v>141</v>
      </c>
      <c r="S95" s="8">
        <f t="shared" si="191"/>
        <v>0.88863636363636367</v>
      </c>
      <c r="T95" s="9">
        <f t="shared" si="138"/>
        <v>1.2437499999999999</v>
      </c>
      <c r="U95" s="9">
        <f t="shared" si="139"/>
        <v>0.83125000000000004</v>
      </c>
      <c r="V95" s="9">
        <f t="shared" si="140"/>
        <v>0.78125</v>
      </c>
      <c r="W95" s="9">
        <f t="shared" si="141"/>
        <v>0.83125000000000004</v>
      </c>
      <c r="X95" s="9">
        <f t="shared" si="142"/>
        <v>0.8125</v>
      </c>
      <c r="Y95" s="9">
        <f t="shared" si="143"/>
        <v>0.91874999999999996</v>
      </c>
      <c r="Z95" s="9" t="str">
        <f t="shared" si="144"/>
        <v/>
      </c>
      <c r="AA95" s="9">
        <f t="shared" si="145"/>
        <v>0.875</v>
      </c>
      <c r="AB95" s="9">
        <f t="shared" si="146"/>
        <v>0.875</v>
      </c>
      <c r="AC95" s="9">
        <f t="shared" si="147"/>
        <v>0.86250000000000004</v>
      </c>
      <c r="AD95" s="9">
        <f t="shared" si="148"/>
        <v>0.86250000000000004</v>
      </c>
      <c r="AE95" s="9">
        <f t="shared" si="149"/>
        <v>0.88124999999999998</v>
      </c>
      <c r="AF95" s="7">
        <f t="shared" si="150"/>
        <v>1</v>
      </c>
      <c r="AG95" s="10" t="s">
        <v>223</v>
      </c>
      <c r="AH95" s="7">
        <f t="shared" si="151"/>
        <v>2</v>
      </c>
      <c r="AI95" s="11" t="str">
        <f t="shared" si="152"/>
        <v>Yes</v>
      </c>
      <c r="AK95" s="4" t="s">
        <v>216</v>
      </c>
      <c r="AL95" s="12">
        <f>SUMIF($B$3:$B$116,AK95,D$3:D$116)</f>
        <v>101</v>
      </c>
      <c r="AM95" s="12">
        <f t="shared" si="156"/>
        <v>101</v>
      </c>
      <c r="AN95" s="3">
        <f t="shared" ref="AN95:AY96" si="194">SUMIFS($D$3:$D$116,$B$3:$B$116,$AK95,F$3:F$116, "&lt;&gt;")</f>
        <v>101</v>
      </c>
      <c r="AO95" s="3">
        <f t="shared" si="194"/>
        <v>101</v>
      </c>
      <c r="AP95" s="3">
        <f t="shared" si="194"/>
        <v>101</v>
      </c>
      <c r="AQ95" s="3">
        <f t="shared" si="194"/>
        <v>101</v>
      </c>
      <c r="AR95" s="3">
        <f t="shared" si="194"/>
        <v>101</v>
      </c>
      <c r="AS95" s="3">
        <f t="shared" si="194"/>
        <v>101</v>
      </c>
      <c r="AT95" s="3">
        <f t="shared" si="194"/>
        <v>101</v>
      </c>
      <c r="AU95" s="3">
        <f t="shared" si="194"/>
        <v>101</v>
      </c>
      <c r="AV95" s="3">
        <f t="shared" si="194"/>
        <v>101</v>
      </c>
      <c r="AW95" s="3">
        <f t="shared" si="194"/>
        <v>101</v>
      </c>
      <c r="AX95" s="3">
        <f t="shared" si="194"/>
        <v>101</v>
      </c>
      <c r="AY95" s="3">
        <f t="shared" si="194"/>
        <v>101</v>
      </c>
      <c r="BA95" s="4" t="s">
        <v>216</v>
      </c>
      <c r="BB95" s="12">
        <f t="shared" si="159"/>
        <v>101.14285714285714</v>
      </c>
      <c r="BC95" s="3">
        <v>114</v>
      </c>
      <c r="BD95" s="3">
        <v>113</v>
      </c>
      <c r="BE95" s="3">
        <v>86</v>
      </c>
      <c r="BF95" s="3">
        <v>93</v>
      </c>
      <c r="BG95" s="3">
        <v>107</v>
      </c>
      <c r="BH95" s="3">
        <v>96</v>
      </c>
      <c r="BI95" s="3">
        <v>99</v>
      </c>
      <c r="BJ95" s="3">
        <v>103</v>
      </c>
      <c r="BK95" s="3">
        <v>101</v>
      </c>
      <c r="BL95" s="3">
        <v>104</v>
      </c>
      <c r="BM95" s="3">
        <v>103</v>
      </c>
      <c r="BN95" s="3">
        <v>88</v>
      </c>
      <c r="BP95" s="4" t="s">
        <v>216</v>
      </c>
      <c r="BQ95" s="9">
        <f t="shared" ref="BQ95:CC97" si="195">BB95/AM95</f>
        <v>1.0014144271570014</v>
      </c>
      <c r="BR95" s="9">
        <f t="shared" si="195"/>
        <v>1.1287128712871286</v>
      </c>
      <c r="BS95" s="9">
        <f t="shared" si="195"/>
        <v>1.1188118811881189</v>
      </c>
      <c r="BT95" s="9">
        <f t="shared" si="195"/>
        <v>0.85148514851485146</v>
      </c>
      <c r="BU95" s="9">
        <f t="shared" si="195"/>
        <v>0.92079207920792083</v>
      </c>
      <c r="BV95" s="9">
        <f t="shared" si="195"/>
        <v>1.0594059405940595</v>
      </c>
      <c r="BW95" s="9">
        <f t="shared" si="195"/>
        <v>0.95049504950495045</v>
      </c>
      <c r="BX95" s="9">
        <f t="shared" si="195"/>
        <v>0.98019801980198018</v>
      </c>
      <c r="BY95" s="9">
        <f t="shared" si="195"/>
        <v>1.0198019801980198</v>
      </c>
      <c r="BZ95" s="9">
        <f t="shared" si="195"/>
        <v>1</v>
      </c>
      <c r="CA95" s="9">
        <f t="shared" si="195"/>
        <v>1.0297029702970297</v>
      </c>
      <c r="CB95" s="9">
        <f t="shared" si="195"/>
        <v>1.0198019801980198</v>
      </c>
      <c r="CC95" s="9">
        <f t="shared" si="195"/>
        <v>0.87128712871287128</v>
      </c>
      <c r="CD95" s="7">
        <f t="shared" si="153"/>
        <v>6</v>
      </c>
      <c r="CE95" s="10" t="s">
        <v>223</v>
      </c>
      <c r="CF95" s="7">
        <f t="shared" si="154"/>
        <v>10</v>
      </c>
      <c r="CG95" s="11" t="s">
        <v>223</v>
      </c>
    </row>
    <row r="96" spans="1:85" ht="16" customHeight="1" x14ac:dyDescent="0.2">
      <c r="A96" s="3" t="s">
        <v>100</v>
      </c>
      <c r="B96" s="4" t="s">
        <v>200</v>
      </c>
      <c r="C96" s="3">
        <v>208</v>
      </c>
      <c r="D96" s="3">
        <v>208</v>
      </c>
      <c r="E96" s="3">
        <f t="shared" si="186"/>
        <v>185.08333333333334</v>
      </c>
      <c r="F96" s="3">
        <v>186</v>
      </c>
      <c r="G96" s="3">
        <v>190</v>
      </c>
      <c r="H96" s="3">
        <v>176</v>
      </c>
      <c r="I96" s="3">
        <v>174</v>
      </c>
      <c r="J96" s="3">
        <v>171</v>
      </c>
      <c r="K96" s="3">
        <v>175</v>
      </c>
      <c r="L96" s="3">
        <v>182</v>
      </c>
      <c r="M96" s="3">
        <v>194</v>
      </c>
      <c r="N96" s="3">
        <v>195</v>
      </c>
      <c r="O96" s="3">
        <v>191</v>
      </c>
      <c r="P96" s="3">
        <v>192</v>
      </c>
      <c r="Q96" s="3">
        <v>195</v>
      </c>
      <c r="S96" s="8">
        <f t="shared" si="191"/>
        <v>0.88982371794871795</v>
      </c>
      <c r="T96" s="9">
        <f t="shared" si="138"/>
        <v>0.89423076923076927</v>
      </c>
      <c r="U96" s="9">
        <f t="shared" si="139"/>
        <v>0.91346153846153844</v>
      </c>
      <c r="V96" s="9">
        <f t="shared" si="140"/>
        <v>0.84615384615384615</v>
      </c>
      <c r="W96" s="9">
        <f t="shared" si="141"/>
        <v>0.83653846153846156</v>
      </c>
      <c r="X96" s="9">
        <f t="shared" si="142"/>
        <v>0.82211538461538458</v>
      </c>
      <c r="Y96" s="9">
        <f t="shared" si="143"/>
        <v>0.84134615384615385</v>
      </c>
      <c r="Z96" s="9">
        <f t="shared" si="144"/>
        <v>0.875</v>
      </c>
      <c r="AA96" s="9">
        <f t="shared" si="145"/>
        <v>0.93269230769230771</v>
      </c>
      <c r="AB96" s="9">
        <f t="shared" si="146"/>
        <v>0.9375</v>
      </c>
      <c r="AC96" s="9">
        <f t="shared" si="147"/>
        <v>0.91826923076923073</v>
      </c>
      <c r="AD96" s="9">
        <f t="shared" si="148"/>
        <v>0.92307692307692313</v>
      </c>
      <c r="AE96" s="9">
        <f t="shared" si="149"/>
        <v>0.9375</v>
      </c>
      <c r="AF96" s="7">
        <f t="shared" si="150"/>
        <v>0</v>
      </c>
      <c r="AG96" s="10" t="s">
        <v>224</v>
      </c>
      <c r="AH96" s="7">
        <f t="shared" si="151"/>
        <v>6</v>
      </c>
      <c r="AI96" s="11" t="str">
        <f t="shared" si="152"/>
        <v>Yes</v>
      </c>
      <c r="AK96" s="4" t="s">
        <v>217</v>
      </c>
      <c r="AL96" s="12">
        <f>SUMIF($B$3:$B$116,AK96,D$3:D$116)</f>
        <v>43</v>
      </c>
      <c r="AM96" s="12">
        <f t="shared" si="156"/>
        <v>43</v>
      </c>
      <c r="AN96" s="3">
        <f t="shared" si="194"/>
        <v>43</v>
      </c>
      <c r="AO96" s="3">
        <f t="shared" si="194"/>
        <v>43</v>
      </c>
      <c r="AP96" s="3">
        <f t="shared" si="194"/>
        <v>43</v>
      </c>
      <c r="AQ96" s="3">
        <f t="shared" si="194"/>
        <v>43</v>
      </c>
      <c r="AR96" s="3">
        <f t="shared" si="194"/>
        <v>43</v>
      </c>
      <c r="AS96" s="3">
        <f t="shared" si="194"/>
        <v>43</v>
      </c>
      <c r="AT96" s="3">
        <f t="shared" si="194"/>
        <v>43</v>
      </c>
      <c r="AU96" s="3">
        <f t="shared" si="194"/>
        <v>43</v>
      </c>
      <c r="AV96" s="3">
        <f t="shared" si="194"/>
        <v>43</v>
      </c>
      <c r="AW96" s="3">
        <f t="shared" si="194"/>
        <v>43</v>
      </c>
      <c r="AX96" s="3">
        <f t="shared" si="194"/>
        <v>43</v>
      </c>
      <c r="AY96" s="3">
        <f t="shared" si="194"/>
        <v>43</v>
      </c>
      <c r="BA96" s="4" t="s">
        <v>217</v>
      </c>
      <c r="BB96" s="12">
        <f t="shared" si="159"/>
        <v>42.142857142857146</v>
      </c>
      <c r="BC96" s="3">
        <v>33</v>
      </c>
      <c r="BD96" s="3">
        <v>36</v>
      </c>
      <c r="BE96" s="3">
        <v>39</v>
      </c>
      <c r="BF96" s="3">
        <v>36</v>
      </c>
      <c r="BG96" s="3">
        <v>36</v>
      </c>
      <c r="BH96" s="3">
        <v>39</v>
      </c>
      <c r="BI96" s="3">
        <v>76</v>
      </c>
      <c r="BJ96" s="3">
        <v>42</v>
      </c>
      <c r="BK96" s="3">
        <v>40</v>
      </c>
      <c r="BL96" s="3">
        <v>40</v>
      </c>
      <c r="BM96" s="3">
        <v>38</v>
      </c>
      <c r="BN96" s="3">
        <v>26</v>
      </c>
      <c r="BP96" s="4" t="s">
        <v>217</v>
      </c>
      <c r="BQ96" s="9">
        <f t="shared" si="195"/>
        <v>0.98006644518272434</v>
      </c>
      <c r="BR96" s="9">
        <f t="shared" si="195"/>
        <v>0.76744186046511631</v>
      </c>
      <c r="BS96" s="9">
        <f t="shared" si="195"/>
        <v>0.83720930232558144</v>
      </c>
      <c r="BT96" s="9">
        <f t="shared" si="195"/>
        <v>0.90697674418604646</v>
      </c>
      <c r="BU96" s="9">
        <f t="shared" si="195"/>
        <v>0.83720930232558144</v>
      </c>
      <c r="BV96" s="9">
        <f t="shared" si="195"/>
        <v>0.83720930232558144</v>
      </c>
      <c r="BW96" s="9">
        <f t="shared" si="195"/>
        <v>0.90697674418604646</v>
      </c>
      <c r="BX96" s="9">
        <f t="shared" si="195"/>
        <v>1.7674418604651163</v>
      </c>
      <c r="BY96" s="9">
        <f t="shared" si="195"/>
        <v>0.97674418604651159</v>
      </c>
      <c r="BZ96" s="9">
        <f t="shared" si="195"/>
        <v>0.93023255813953487</v>
      </c>
      <c r="CA96" s="9">
        <f t="shared" si="195"/>
        <v>0.93023255813953487</v>
      </c>
      <c r="CB96" s="9">
        <f t="shared" si="195"/>
        <v>0.88372093023255816</v>
      </c>
      <c r="CC96" s="9">
        <f t="shared" si="195"/>
        <v>0.60465116279069764</v>
      </c>
      <c r="CD96" s="7">
        <f t="shared" si="153"/>
        <v>1</v>
      </c>
      <c r="CE96" s="10" t="s">
        <v>223</v>
      </c>
      <c r="CF96" s="7">
        <f t="shared" si="154"/>
        <v>6</v>
      </c>
      <c r="CG96" s="11" t="s">
        <v>223</v>
      </c>
    </row>
    <row r="97" spans="1:85" ht="16" customHeight="1" x14ac:dyDescent="0.2">
      <c r="A97" s="3" t="s">
        <v>101</v>
      </c>
      <c r="B97" s="4" t="s">
        <v>201</v>
      </c>
      <c r="C97" s="3">
        <v>252</v>
      </c>
      <c r="D97" s="3">
        <v>252</v>
      </c>
      <c r="E97" s="3">
        <f t="shared" si="186"/>
        <v>254.25</v>
      </c>
      <c r="F97" s="3">
        <v>229</v>
      </c>
      <c r="G97" s="3">
        <v>239</v>
      </c>
      <c r="H97" s="3">
        <v>236</v>
      </c>
      <c r="I97" s="3">
        <v>236</v>
      </c>
      <c r="J97" s="3">
        <v>235</v>
      </c>
      <c r="K97" s="3">
        <v>267</v>
      </c>
      <c r="L97" s="3">
        <v>251</v>
      </c>
      <c r="M97" s="3">
        <v>266</v>
      </c>
      <c r="N97" s="3">
        <v>277</v>
      </c>
      <c r="O97" s="3">
        <v>289</v>
      </c>
      <c r="P97" s="3">
        <v>265</v>
      </c>
      <c r="Q97" s="3">
        <v>261</v>
      </c>
      <c r="S97" s="8">
        <f t="shared" si="191"/>
        <v>1.0089285714285716</v>
      </c>
      <c r="T97" s="9">
        <f t="shared" si="138"/>
        <v>0.90873015873015872</v>
      </c>
      <c r="U97" s="9">
        <f t="shared" si="139"/>
        <v>0.94841269841269837</v>
      </c>
      <c r="V97" s="9">
        <f t="shared" si="140"/>
        <v>0.93650793650793651</v>
      </c>
      <c r="W97" s="9">
        <f t="shared" si="141"/>
        <v>0.93650793650793651</v>
      </c>
      <c r="X97" s="9">
        <f t="shared" si="142"/>
        <v>0.93253968253968256</v>
      </c>
      <c r="Y97" s="9">
        <f t="shared" si="143"/>
        <v>1.0595238095238095</v>
      </c>
      <c r="Z97" s="9">
        <f t="shared" si="144"/>
        <v>0.99603174603174605</v>
      </c>
      <c r="AA97" s="9">
        <f t="shared" si="145"/>
        <v>1.0555555555555556</v>
      </c>
      <c r="AB97" s="9">
        <f t="shared" si="146"/>
        <v>1.0992063492063493</v>
      </c>
      <c r="AC97" s="9">
        <f t="shared" si="147"/>
        <v>1.1468253968253967</v>
      </c>
      <c r="AD97" s="9">
        <f t="shared" si="148"/>
        <v>1.0515873015873016</v>
      </c>
      <c r="AE97" s="9">
        <f t="shared" si="149"/>
        <v>1.0357142857142858</v>
      </c>
      <c r="AF97" s="7">
        <f t="shared" si="150"/>
        <v>6</v>
      </c>
      <c r="AG97" s="10" t="s">
        <v>223</v>
      </c>
      <c r="AH97" s="7">
        <f t="shared" si="151"/>
        <v>12</v>
      </c>
      <c r="AI97" s="11" t="str">
        <f t="shared" si="152"/>
        <v>Yes</v>
      </c>
      <c r="AK97" s="16" t="s">
        <v>232</v>
      </c>
      <c r="AL97" s="17">
        <f t="shared" ref="AL97:AY97" si="196">SUM(AL3:AL96)</f>
        <v>25644</v>
      </c>
      <c r="AM97" s="17">
        <f t="shared" si="196"/>
        <v>25569.095238095237</v>
      </c>
      <c r="AN97" s="15">
        <f t="shared" si="196"/>
        <v>24205</v>
      </c>
      <c r="AO97" s="15">
        <f t="shared" si="196"/>
        <v>24348</v>
      </c>
      <c r="AP97" s="15">
        <f t="shared" si="196"/>
        <v>20493</v>
      </c>
      <c r="AQ97" s="15">
        <f t="shared" si="196"/>
        <v>23742</v>
      </c>
      <c r="AR97" s="15">
        <f t="shared" si="196"/>
        <v>24405</v>
      </c>
      <c r="AS97" s="15">
        <f t="shared" si="196"/>
        <v>23982</v>
      </c>
      <c r="AT97" s="15">
        <f t="shared" si="196"/>
        <v>21743</v>
      </c>
      <c r="AU97" s="15">
        <f t="shared" si="196"/>
        <v>22634</v>
      </c>
      <c r="AV97" s="15">
        <f t="shared" si="196"/>
        <v>23826</v>
      </c>
      <c r="AW97" s="15">
        <f t="shared" si="196"/>
        <v>24100</v>
      </c>
      <c r="AX97" s="15">
        <f t="shared" si="196"/>
        <v>24875</v>
      </c>
      <c r="AY97" s="15">
        <f t="shared" si="196"/>
        <v>18229</v>
      </c>
      <c r="BA97" s="16" t="s">
        <v>232</v>
      </c>
      <c r="BB97" s="17">
        <f t="shared" ref="BB97:BN97" si="197">SUM(BB3:BB96)</f>
        <v>19704.678571428569</v>
      </c>
      <c r="BC97" s="15">
        <f t="shared" si="197"/>
        <v>18754</v>
      </c>
      <c r="BD97" s="15">
        <f t="shared" si="197"/>
        <v>18781</v>
      </c>
      <c r="BE97" s="15">
        <f t="shared" si="197"/>
        <v>15144</v>
      </c>
      <c r="BF97" s="15">
        <f t="shared" si="197"/>
        <v>18004</v>
      </c>
      <c r="BG97" s="15">
        <f t="shared" si="197"/>
        <v>18718</v>
      </c>
      <c r="BH97" s="15">
        <f t="shared" si="197"/>
        <v>18687</v>
      </c>
      <c r="BI97" s="15">
        <f t="shared" si="197"/>
        <v>16894</v>
      </c>
      <c r="BJ97" s="15">
        <f t="shared" si="197"/>
        <v>18259</v>
      </c>
      <c r="BK97" s="15">
        <f t="shared" si="197"/>
        <v>19421</v>
      </c>
      <c r="BL97" s="15">
        <f t="shared" si="197"/>
        <v>19609</v>
      </c>
      <c r="BM97" s="15">
        <f t="shared" si="197"/>
        <v>19665</v>
      </c>
      <c r="BN97" s="15">
        <f t="shared" si="197"/>
        <v>14318</v>
      </c>
      <c r="BP97" s="16" t="s">
        <v>232</v>
      </c>
      <c r="BQ97" s="19">
        <f t="shared" si="195"/>
        <v>0.77064434184869746</v>
      </c>
      <c r="BR97" s="19">
        <f t="shared" si="195"/>
        <v>0.77479859533154305</v>
      </c>
      <c r="BS97" s="19">
        <f t="shared" si="195"/>
        <v>0.77135699030721205</v>
      </c>
      <c r="BT97" s="19">
        <f t="shared" si="195"/>
        <v>0.7389840433318694</v>
      </c>
      <c r="BU97" s="19">
        <f t="shared" si="195"/>
        <v>0.75831859152556647</v>
      </c>
      <c r="BV97" s="19">
        <f t="shared" si="195"/>
        <v>0.76697398074165135</v>
      </c>
      <c r="BW97" s="19">
        <f t="shared" si="195"/>
        <v>0.77920940705529151</v>
      </c>
      <c r="BX97" s="19">
        <f t="shared" si="195"/>
        <v>0.77698569654601479</v>
      </c>
      <c r="BY97" s="19">
        <f t="shared" si="195"/>
        <v>0.80670672439692503</v>
      </c>
      <c r="BZ97" s="19">
        <f t="shared" si="195"/>
        <v>0.81511793838663649</v>
      </c>
      <c r="CA97" s="19">
        <f t="shared" si="195"/>
        <v>0.81365145228215763</v>
      </c>
      <c r="CB97" s="19">
        <f t="shared" si="195"/>
        <v>0.79055276381909545</v>
      </c>
      <c r="CC97" s="19">
        <f t="shared" si="195"/>
        <v>0.78545175270173895</v>
      </c>
      <c r="CD97" s="3"/>
      <c r="CE97" s="10">
        <v>0</v>
      </c>
      <c r="CF97" s="7"/>
      <c r="CG97" s="10">
        <v>0</v>
      </c>
    </row>
    <row r="98" spans="1:85" ht="16" customHeight="1" x14ac:dyDescent="0.2">
      <c r="A98" s="3" t="s">
        <v>102</v>
      </c>
      <c r="B98" s="4" t="s">
        <v>202</v>
      </c>
      <c r="C98" s="3">
        <v>109</v>
      </c>
      <c r="D98" s="3">
        <v>109</v>
      </c>
      <c r="E98" s="3">
        <f t="shared" si="186"/>
        <v>133.5</v>
      </c>
      <c r="F98" s="3">
        <v>132</v>
      </c>
      <c r="G98" s="3"/>
      <c r="H98" s="3"/>
      <c r="I98" s="3">
        <v>121</v>
      </c>
      <c r="J98" s="3">
        <v>129</v>
      </c>
      <c r="K98" s="3">
        <v>137</v>
      </c>
      <c r="L98" s="3">
        <v>132</v>
      </c>
      <c r="M98" s="3">
        <v>133</v>
      </c>
      <c r="N98" s="3">
        <v>135</v>
      </c>
      <c r="O98" s="3">
        <v>138</v>
      </c>
      <c r="P98" s="3">
        <v>142</v>
      </c>
      <c r="Q98" s="3">
        <v>136</v>
      </c>
      <c r="S98" s="8">
        <f t="shared" si="191"/>
        <v>1.2247706422018347</v>
      </c>
      <c r="T98" s="9">
        <f t="shared" si="138"/>
        <v>1.2110091743119267</v>
      </c>
      <c r="U98" s="9" t="str">
        <f t="shared" si="139"/>
        <v/>
      </c>
      <c r="V98" s="9" t="str">
        <f t="shared" si="140"/>
        <v/>
      </c>
      <c r="W98" s="9">
        <f t="shared" si="141"/>
        <v>1.1100917431192661</v>
      </c>
      <c r="X98" s="9">
        <f t="shared" si="142"/>
        <v>1.1834862385321101</v>
      </c>
      <c r="Y98" s="9">
        <f t="shared" si="143"/>
        <v>1.2568807339449541</v>
      </c>
      <c r="Z98" s="9">
        <f t="shared" si="144"/>
        <v>1.2110091743119267</v>
      </c>
      <c r="AA98" s="9">
        <f t="shared" si="145"/>
        <v>1.2201834862385321</v>
      </c>
      <c r="AB98" s="9">
        <f t="shared" si="146"/>
        <v>1.238532110091743</v>
      </c>
      <c r="AC98" s="9">
        <f t="shared" si="147"/>
        <v>1.2660550458715596</v>
      </c>
      <c r="AD98" s="9">
        <f t="shared" si="148"/>
        <v>1.3027522935779816</v>
      </c>
      <c r="AE98" s="9">
        <f t="shared" si="149"/>
        <v>1.2477064220183487</v>
      </c>
      <c r="AF98" s="7">
        <f t="shared" si="150"/>
        <v>10</v>
      </c>
      <c r="AG98" s="10" t="s">
        <v>223</v>
      </c>
      <c r="AH98" s="7">
        <f t="shared" si="151"/>
        <v>10</v>
      </c>
      <c r="AI98" s="11" t="str">
        <f t="shared" si="152"/>
        <v>Yes</v>
      </c>
      <c r="CD98" t="s">
        <v>236</v>
      </c>
      <c r="CE98" s="27">
        <f>COUNTIF(CE3:CE97,"Yes")</f>
        <v>39</v>
      </c>
      <c r="CF98" t="s">
        <v>235</v>
      </c>
      <c r="CG98">
        <f>COUNTIF(CG3:CG97,"Yes")</f>
        <v>54</v>
      </c>
    </row>
    <row r="99" spans="1:85" ht="16" customHeight="1" x14ac:dyDescent="0.2">
      <c r="A99" s="3" t="s">
        <v>103</v>
      </c>
      <c r="B99" s="4" t="s">
        <v>203</v>
      </c>
      <c r="C99" s="3">
        <v>131</v>
      </c>
      <c r="D99" s="3">
        <v>131</v>
      </c>
      <c r="E99" s="3">
        <f t="shared" si="186"/>
        <v>130</v>
      </c>
      <c r="F99" s="3">
        <v>137</v>
      </c>
      <c r="G99" s="3">
        <v>126</v>
      </c>
      <c r="H99" s="3">
        <v>122</v>
      </c>
      <c r="I99" s="3">
        <v>120</v>
      </c>
      <c r="J99" s="3">
        <v>130</v>
      </c>
      <c r="K99" s="3">
        <v>145</v>
      </c>
      <c r="L99" s="3"/>
      <c r="M99" s="3"/>
      <c r="N99" s="3"/>
      <c r="O99" s="3"/>
      <c r="P99" s="3"/>
      <c r="Q99" s="3"/>
      <c r="S99" s="8">
        <f t="shared" si="191"/>
        <v>0.99236641221374045</v>
      </c>
      <c r="T99" s="9">
        <f t="shared" ref="T99:T117" si="198">IF(F99&lt;&gt;"",F99/$D99,"")</f>
        <v>1.0458015267175573</v>
      </c>
      <c r="U99" s="9">
        <f t="shared" ref="U99:U117" si="199">IF(G99&lt;&gt;"",G99/$D99,"")</f>
        <v>0.96183206106870234</v>
      </c>
      <c r="V99" s="9">
        <f t="shared" ref="V99:V117" si="200">IF(H99&lt;&gt;"",H99/$D99,"")</f>
        <v>0.93129770992366412</v>
      </c>
      <c r="W99" s="9">
        <f t="shared" ref="W99:W117" si="201">IF(I99&lt;&gt;"",I99/$D99,"")</f>
        <v>0.91603053435114501</v>
      </c>
      <c r="X99" s="9">
        <f t="shared" ref="X99:X117" si="202">IF(J99&lt;&gt;"",J99/$D99,"")</f>
        <v>0.99236641221374045</v>
      </c>
      <c r="Y99" s="9">
        <f t="shared" ref="Y99:Y117" si="203">IF(K99&lt;&gt;"",K99/$D99,"")</f>
        <v>1.1068702290076335</v>
      </c>
      <c r="Z99" s="9" t="str">
        <f t="shared" ref="Z99:Z117" si="204">IF(L99&lt;&gt;"",L99/$D99,"")</f>
        <v/>
      </c>
      <c r="AA99" s="9" t="str">
        <f t="shared" ref="AA99:AA117" si="205">IF(M99&lt;&gt;"",M99/$D99,"")</f>
        <v/>
      </c>
      <c r="AB99" s="9" t="str">
        <f t="shared" ref="AB99:AB117" si="206">IF(N99&lt;&gt;"",N99/$D99,"")</f>
        <v/>
      </c>
      <c r="AC99" s="9" t="str">
        <f t="shared" ref="AC99:AC117" si="207">IF(O99&lt;&gt;"",O99/$D99,"")</f>
        <v/>
      </c>
      <c r="AD99" s="9" t="str">
        <f t="shared" ref="AD99:AD117" si="208">IF(P99&lt;&gt;"",P99/$D99,"")</f>
        <v/>
      </c>
      <c r="AE99" s="9" t="str">
        <f t="shared" ref="AE99:AE117" si="209">IF(Q99&lt;&gt;"",Q99/$D99,"")</f>
        <v/>
      </c>
      <c r="AF99" s="7">
        <f t="shared" ref="AF99:AF115" si="210">COUNTIF(T99:AE99,"&gt;1")</f>
        <v>2</v>
      </c>
      <c r="AG99" s="10" t="s">
        <v>223</v>
      </c>
      <c r="AH99" s="7">
        <f t="shared" ref="AH99:AH116" si="211">COUNTIF(T99:AE99,"&gt;.9")</f>
        <v>6</v>
      </c>
      <c r="AI99" s="11" t="str">
        <f t="shared" ref="AI99:AI116" si="212">IF(COUNTIF(T99:AE99, "&gt;.9") &gt; 0, "Yes", "No")</f>
        <v>Yes</v>
      </c>
      <c r="CD99" t="s">
        <v>237</v>
      </c>
      <c r="CE99">
        <f>COUNTIF(BQ3:BQ97,"&gt;1")</f>
        <v>20</v>
      </c>
      <c r="CF99" t="s">
        <v>238</v>
      </c>
      <c r="CG99">
        <f>COUNTIF(BQ3:BQ97,"&gt;.9")</f>
        <v>34</v>
      </c>
    </row>
    <row r="100" spans="1:85" ht="16" customHeight="1" x14ac:dyDescent="0.2">
      <c r="A100" s="3" t="s">
        <v>104</v>
      </c>
      <c r="B100" s="4" t="s">
        <v>204</v>
      </c>
      <c r="C100" s="3">
        <v>156</v>
      </c>
      <c r="D100" s="3">
        <v>156</v>
      </c>
      <c r="E100" s="3">
        <f t="shared" si="186"/>
        <v>109.2</v>
      </c>
      <c r="F100" s="3">
        <v>88</v>
      </c>
      <c r="G100" s="3">
        <v>98</v>
      </c>
      <c r="H100" s="3">
        <v>96</v>
      </c>
      <c r="I100" s="3">
        <v>92</v>
      </c>
      <c r="J100" s="3">
        <v>94</v>
      </c>
      <c r="K100" s="3"/>
      <c r="L100" s="3"/>
      <c r="M100" s="3">
        <v>121</v>
      </c>
      <c r="N100" s="3">
        <v>137</v>
      </c>
      <c r="O100" s="3">
        <v>130</v>
      </c>
      <c r="P100" s="3">
        <v>122</v>
      </c>
      <c r="Q100" s="3">
        <v>114</v>
      </c>
      <c r="S100" s="8">
        <f t="shared" si="191"/>
        <v>0.7</v>
      </c>
      <c r="T100" s="9">
        <f t="shared" si="198"/>
        <v>0.5641025641025641</v>
      </c>
      <c r="U100" s="9">
        <f t="shared" si="199"/>
        <v>0.62820512820512819</v>
      </c>
      <c r="V100" s="9">
        <f t="shared" si="200"/>
        <v>0.61538461538461542</v>
      </c>
      <c r="W100" s="9">
        <f t="shared" si="201"/>
        <v>0.58974358974358976</v>
      </c>
      <c r="X100" s="9">
        <f t="shared" si="202"/>
        <v>0.60256410256410253</v>
      </c>
      <c r="Y100" s="9" t="str">
        <f t="shared" si="203"/>
        <v/>
      </c>
      <c r="Z100" s="9" t="str">
        <f t="shared" si="204"/>
        <v/>
      </c>
      <c r="AA100" s="9">
        <f t="shared" si="205"/>
        <v>0.77564102564102566</v>
      </c>
      <c r="AB100" s="9">
        <f t="shared" si="206"/>
        <v>0.87820512820512819</v>
      </c>
      <c r="AC100" s="9">
        <f t="shared" si="207"/>
        <v>0.83333333333333337</v>
      </c>
      <c r="AD100" s="9">
        <f t="shared" si="208"/>
        <v>0.78205128205128205</v>
      </c>
      <c r="AE100" s="9">
        <f t="shared" si="209"/>
        <v>0.73076923076923073</v>
      </c>
      <c r="AF100" s="7">
        <f t="shared" si="210"/>
        <v>0</v>
      </c>
      <c r="AG100" s="10" t="s">
        <v>224</v>
      </c>
      <c r="AH100" s="7">
        <f t="shared" si="211"/>
        <v>0</v>
      </c>
      <c r="AI100" s="11" t="str">
        <f t="shared" si="212"/>
        <v>No</v>
      </c>
    </row>
    <row r="101" spans="1:85" ht="16" customHeight="1" x14ac:dyDescent="0.2">
      <c r="A101" s="3" t="s">
        <v>105</v>
      </c>
      <c r="B101" s="4" t="s">
        <v>205</v>
      </c>
      <c r="C101" s="3">
        <v>125</v>
      </c>
      <c r="D101" s="3">
        <v>125</v>
      </c>
      <c r="E101" s="3">
        <f t="shared" si="186"/>
        <v>162.90909090909091</v>
      </c>
      <c r="F101" s="3">
        <v>168</v>
      </c>
      <c r="G101" s="3">
        <v>135</v>
      </c>
      <c r="H101" s="3"/>
      <c r="I101" s="3">
        <v>142</v>
      </c>
      <c r="J101" s="3">
        <v>152</v>
      </c>
      <c r="K101" s="3">
        <v>160</v>
      </c>
      <c r="L101" s="3">
        <v>170</v>
      </c>
      <c r="M101" s="3">
        <v>179</v>
      </c>
      <c r="N101" s="3">
        <v>178</v>
      </c>
      <c r="O101" s="3">
        <v>186</v>
      </c>
      <c r="P101" s="3">
        <v>158</v>
      </c>
      <c r="Q101" s="3">
        <v>164</v>
      </c>
      <c r="S101" s="8">
        <f t="shared" si="191"/>
        <v>1.3032727272727271</v>
      </c>
      <c r="T101" s="9">
        <f t="shared" si="198"/>
        <v>1.3440000000000001</v>
      </c>
      <c r="U101" s="9">
        <f t="shared" si="199"/>
        <v>1.08</v>
      </c>
      <c r="V101" s="9" t="str">
        <f t="shared" si="200"/>
        <v/>
      </c>
      <c r="W101" s="9">
        <f t="shared" si="201"/>
        <v>1.1359999999999999</v>
      </c>
      <c r="X101" s="9">
        <f t="shared" si="202"/>
        <v>1.216</v>
      </c>
      <c r="Y101" s="9">
        <f t="shared" si="203"/>
        <v>1.28</v>
      </c>
      <c r="Z101" s="9">
        <f t="shared" si="204"/>
        <v>1.36</v>
      </c>
      <c r="AA101" s="9">
        <f t="shared" si="205"/>
        <v>1.4319999999999999</v>
      </c>
      <c r="AB101" s="9">
        <f t="shared" si="206"/>
        <v>1.4239999999999999</v>
      </c>
      <c r="AC101" s="9">
        <f t="shared" si="207"/>
        <v>1.488</v>
      </c>
      <c r="AD101" s="9">
        <f t="shared" si="208"/>
        <v>1.264</v>
      </c>
      <c r="AE101" s="9">
        <f t="shared" si="209"/>
        <v>1.3120000000000001</v>
      </c>
      <c r="AF101" s="7">
        <f t="shared" si="210"/>
        <v>11</v>
      </c>
      <c r="AG101" s="10" t="s">
        <v>223</v>
      </c>
      <c r="AH101" s="7">
        <f t="shared" si="211"/>
        <v>11</v>
      </c>
      <c r="AI101" s="11" t="str">
        <f t="shared" si="212"/>
        <v>Yes</v>
      </c>
    </row>
    <row r="102" spans="1:85" ht="16" customHeight="1" x14ac:dyDescent="0.2">
      <c r="A102" s="3" t="s">
        <v>106</v>
      </c>
      <c r="B102" s="4" t="s">
        <v>206</v>
      </c>
      <c r="C102" s="3">
        <v>103</v>
      </c>
      <c r="D102" s="3">
        <v>103</v>
      </c>
      <c r="E102" s="3">
        <f t="shared" si="186"/>
        <v>92.36363636363636</v>
      </c>
      <c r="F102" s="3">
        <v>83</v>
      </c>
      <c r="G102" s="3">
        <v>97</v>
      </c>
      <c r="H102" s="3">
        <v>81</v>
      </c>
      <c r="I102" s="3">
        <v>81</v>
      </c>
      <c r="J102" s="3">
        <v>81</v>
      </c>
      <c r="K102" s="3">
        <v>86</v>
      </c>
      <c r="L102" s="3"/>
      <c r="M102" s="3">
        <v>100</v>
      </c>
      <c r="N102" s="3">
        <v>103</v>
      </c>
      <c r="O102" s="3">
        <v>99</v>
      </c>
      <c r="P102" s="3">
        <v>103</v>
      </c>
      <c r="Q102" s="3">
        <v>102</v>
      </c>
      <c r="S102" s="8">
        <f t="shared" si="191"/>
        <v>0.89673433362753763</v>
      </c>
      <c r="T102" s="9">
        <f t="shared" si="198"/>
        <v>0.80582524271844658</v>
      </c>
      <c r="U102" s="9">
        <f t="shared" si="199"/>
        <v>0.94174757281553401</v>
      </c>
      <c r="V102" s="9">
        <f t="shared" si="200"/>
        <v>0.78640776699029125</v>
      </c>
      <c r="W102" s="9">
        <f t="shared" si="201"/>
        <v>0.78640776699029125</v>
      </c>
      <c r="X102" s="9">
        <f t="shared" si="202"/>
        <v>0.78640776699029125</v>
      </c>
      <c r="Y102" s="9">
        <f t="shared" si="203"/>
        <v>0.83495145631067957</v>
      </c>
      <c r="Z102" s="9" t="str">
        <f t="shared" si="204"/>
        <v/>
      </c>
      <c r="AA102" s="9">
        <f t="shared" si="205"/>
        <v>0.970873786407767</v>
      </c>
      <c r="AB102" s="9">
        <f t="shared" si="206"/>
        <v>1</v>
      </c>
      <c r="AC102" s="9">
        <f t="shared" si="207"/>
        <v>0.96116504854368934</v>
      </c>
      <c r="AD102" s="9">
        <f t="shared" si="208"/>
        <v>1</v>
      </c>
      <c r="AE102" s="9">
        <f t="shared" si="209"/>
        <v>0.99029126213592233</v>
      </c>
      <c r="AF102" s="7">
        <f t="shared" si="210"/>
        <v>0</v>
      </c>
      <c r="AG102" s="10" t="s">
        <v>224</v>
      </c>
      <c r="AH102" s="7">
        <f t="shared" si="211"/>
        <v>6</v>
      </c>
      <c r="AI102" s="11" t="str">
        <f t="shared" si="212"/>
        <v>Yes</v>
      </c>
    </row>
    <row r="103" spans="1:85" ht="16" customHeight="1" x14ac:dyDescent="0.2">
      <c r="A103" s="3" t="s">
        <v>107</v>
      </c>
      <c r="B103" s="4" t="s">
        <v>207</v>
      </c>
      <c r="C103" s="3">
        <v>114</v>
      </c>
      <c r="D103" s="3">
        <v>114</v>
      </c>
      <c r="E103" s="3">
        <f t="shared" si="186"/>
        <v>88.25</v>
      </c>
      <c r="F103" s="3">
        <v>83</v>
      </c>
      <c r="G103" s="3">
        <v>86</v>
      </c>
      <c r="H103" s="3">
        <v>78</v>
      </c>
      <c r="I103" s="3">
        <v>87</v>
      </c>
      <c r="J103" s="3">
        <v>87</v>
      </c>
      <c r="K103" s="3">
        <v>93</v>
      </c>
      <c r="L103" s="3">
        <v>97</v>
      </c>
      <c r="M103" s="3">
        <v>92</v>
      </c>
      <c r="N103" s="3">
        <v>89</v>
      </c>
      <c r="O103" s="3">
        <v>96</v>
      </c>
      <c r="P103" s="3">
        <v>93</v>
      </c>
      <c r="Q103" s="3">
        <v>78</v>
      </c>
      <c r="S103" s="8">
        <f t="shared" si="191"/>
        <v>0.77412280701754377</v>
      </c>
      <c r="T103" s="9">
        <f t="shared" si="198"/>
        <v>0.72807017543859653</v>
      </c>
      <c r="U103" s="9">
        <f t="shared" si="199"/>
        <v>0.75438596491228072</v>
      </c>
      <c r="V103" s="9">
        <f t="shared" si="200"/>
        <v>0.68421052631578949</v>
      </c>
      <c r="W103" s="9">
        <f t="shared" si="201"/>
        <v>0.76315789473684215</v>
      </c>
      <c r="X103" s="9">
        <f t="shared" si="202"/>
        <v>0.76315789473684215</v>
      </c>
      <c r="Y103" s="9">
        <f t="shared" si="203"/>
        <v>0.81578947368421051</v>
      </c>
      <c r="Z103" s="9">
        <f t="shared" si="204"/>
        <v>0.85087719298245612</v>
      </c>
      <c r="AA103" s="9">
        <f t="shared" si="205"/>
        <v>0.80701754385964908</v>
      </c>
      <c r="AB103" s="9">
        <f t="shared" si="206"/>
        <v>0.7807017543859649</v>
      </c>
      <c r="AC103" s="9">
        <f t="shared" si="207"/>
        <v>0.84210526315789469</v>
      </c>
      <c r="AD103" s="9">
        <f t="shared" si="208"/>
        <v>0.81578947368421051</v>
      </c>
      <c r="AE103" s="9">
        <f t="shared" si="209"/>
        <v>0.68421052631578949</v>
      </c>
      <c r="AF103" s="7">
        <f t="shared" si="210"/>
        <v>0</v>
      </c>
      <c r="AG103" s="10" t="s">
        <v>224</v>
      </c>
      <c r="AH103" s="7">
        <f t="shared" si="211"/>
        <v>0</v>
      </c>
      <c r="AI103" s="11" t="str">
        <f t="shared" si="212"/>
        <v>No</v>
      </c>
    </row>
    <row r="104" spans="1:85" ht="16" customHeight="1" x14ac:dyDescent="0.2">
      <c r="A104" s="3" t="s">
        <v>108</v>
      </c>
      <c r="B104" s="4" t="s">
        <v>208</v>
      </c>
      <c r="C104" s="3">
        <v>264</v>
      </c>
      <c r="D104" s="3">
        <v>264</v>
      </c>
      <c r="E104" s="3">
        <f t="shared" si="186"/>
        <v>229.75</v>
      </c>
      <c r="F104" s="3">
        <v>221</v>
      </c>
      <c r="G104" s="3">
        <v>224</v>
      </c>
      <c r="H104" s="3">
        <v>213</v>
      </c>
      <c r="I104" s="3">
        <v>204</v>
      </c>
      <c r="J104" s="3">
        <v>203</v>
      </c>
      <c r="K104" s="3">
        <v>220</v>
      </c>
      <c r="L104" s="3">
        <v>244</v>
      </c>
      <c r="M104" s="3">
        <v>252</v>
      </c>
      <c r="N104" s="3">
        <v>247</v>
      </c>
      <c r="O104" s="3">
        <v>249</v>
      </c>
      <c r="P104" s="3">
        <v>247</v>
      </c>
      <c r="Q104" s="3">
        <v>233</v>
      </c>
      <c r="S104" s="8">
        <f t="shared" si="191"/>
        <v>0.87026515151515138</v>
      </c>
      <c r="T104" s="9">
        <f t="shared" si="198"/>
        <v>0.83712121212121215</v>
      </c>
      <c r="U104" s="9">
        <f t="shared" si="199"/>
        <v>0.84848484848484851</v>
      </c>
      <c r="V104" s="9">
        <f t="shared" si="200"/>
        <v>0.80681818181818177</v>
      </c>
      <c r="W104" s="9">
        <f t="shared" si="201"/>
        <v>0.77272727272727271</v>
      </c>
      <c r="X104" s="9">
        <f t="shared" si="202"/>
        <v>0.76893939393939392</v>
      </c>
      <c r="Y104" s="9">
        <f t="shared" si="203"/>
        <v>0.83333333333333337</v>
      </c>
      <c r="Z104" s="9">
        <f t="shared" si="204"/>
        <v>0.9242424242424242</v>
      </c>
      <c r="AA104" s="9">
        <f t="shared" si="205"/>
        <v>0.95454545454545459</v>
      </c>
      <c r="AB104" s="9">
        <f t="shared" si="206"/>
        <v>0.93560606060606055</v>
      </c>
      <c r="AC104" s="9">
        <f t="shared" si="207"/>
        <v>0.94318181818181823</v>
      </c>
      <c r="AD104" s="9">
        <f t="shared" si="208"/>
        <v>0.93560606060606055</v>
      </c>
      <c r="AE104" s="9">
        <f t="shared" si="209"/>
        <v>0.88257575757575757</v>
      </c>
      <c r="AF104" s="7">
        <f t="shared" si="210"/>
        <v>0</v>
      </c>
      <c r="AG104" s="10" t="s">
        <v>224</v>
      </c>
      <c r="AH104" s="7">
        <f t="shared" si="211"/>
        <v>5</v>
      </c>
      <c r="AI104" s="11" t="str">
        <f t="shared" si="212"/>
        <v>Yes</v>
      </c>
    </row>
    <row r="105" spans="1:85" ht="16" customHeight="1" x14ac:dyDescent="0.2">
      <c r="A105" s="3" t="s">
        <v>109</v>
      </c>
      <c r="B105" s="4" t="s">
        <v>209</v>
      </c>
      <c r="C105" s="3">
        <v>148</v>
      </c>
      <c r="D105" s="3">
        <v>148</v>
      </c>
      <c r="E105" s="3">
        <f t="shared" si="186"/>
        <v>168</v>
      </c>
      <c r="F105" s="3">
        <v>168</v>
      </c>
      <c r="G105" s="3">
        <v>158</v>
      </c>
      <c r="H105" s="3"/>
      <c r="I105" s="3">
        <v>164</v>
      </c>
      <c r="J105" s="3">
        <v>159</v>
      </c>
      <c r="K105" s="3"/>
      <c r="L105" s="3"/>
      <c r="M105" s="3">
        <v>167</v>
      </c>
      <c r="N105" s="3">
        <v>181</v>
      </c>
      <c r="O105" s="3">
        <v>182</v>
      </c>
      <c r="P105" s="3">
        <v>168</v>
      </c>
      <c r="Q105" s="3">
        <v>165</v>
      </c>
      <c r="S105" s="8">
        <f t="shared" si="191"/>
        <v>1.1351351351351351</v>
      </c>
      <c r="T105" s="9">
        <f t="shared" si="198"/>
        <v>1.1351351351351351</v>
      </c>
      <c r="U105" s="9">
        <f t="shared" si="199"/>
        <v>1.0675675675675675</v>
      </c>
      <c r="V105" s="9" t="str">
        <f t="shared" si="200"/>
        <v/>
      </c>
      <c r="W105" s="9">
        <f t="shared" si="201"/>
        <v>1.1081081081081081</v>
      </c>
      <c r="X105" s="9">
        <f t="shared" si="202"/>
        <v>1.0743243243243243</v>
      </c>
      <c r="Y105" s="9" t="str">
        <f t="shared" si="203"/>
        <v/>
      </c>
      <c r="Z105" s="9" t="str">
        <f t="shared" si="204"/>
        <v/>
      </c>
      <c r="AA105" s="9">
        <f t="shared" si="205"/>
        <v>1.1283783783783783</v>
      </c>
      <c r="AB105" s="9">
        <f t="shared" si="206"/>
        <v>1.222972972972973</v>
      </c>
      <c r="AC105" s="9">
        <f t="shared" si="207"/>
        <v>1.2297297297297298</v>
      </c>
      <c r="AD105" s="9">
        <f t="shared" si="208"/>
        <v>1.1351351351351351</v>
      </c>
      <c r="AE105" s="9">
        <f t="shared" si="209"/>
        <v>1.1148648648648649</v>
      </c>
      <c r="AF105" s="7">
        <f t="shared" si="210"/>
        <v>9</v>
      </c>
      <c r="AG105" s="10" t="s">
        <v>223</v>
      </c>
      <c r="AH105" s="7">
        <f t="shared" si="211"/>
        <v>9</v>
      </c>
      <c r="AI105" s="11" t="str">
        <f t="shared" si="212"/>
        <v>Yes</v>
      </c>
    </row>
    <row r="106" spans="1:85" ht="16" customHeight="1" x14ac:dyDescent="0.2">
      <c r="A106" s="3" t="s">
        <v>110</v>
      </c>
      <c r="B106" s="4" t="s">
        <v>210</v>
      </c>
      <c r="C106" s="3">
        <v>1072</v>
      </c>
      <c r="D106" s="3">
        <v>1072</v>
      </c>
      <c r="E106" s="3">
        <f t="shared" si="186"/>
        <v>900</v>
      </c>
      <c r="F106" s="3">
        <v>883</v>
      </c>
      <c r="G106" s="3">
        <v>875</v>
      </c>
      <c r="H106" s="3">
        <v>826</v>
      </c>
      <c r="I106" s="3">
        <v>851</v>
      </c>
      <c r="J106" s="3">
        <v>873</v>
      </c>
      <c r="K106" s="3">
        <v>878</v>
      </c>
      <c r="L106" s="3">
        <v>929</v>
      </c>
      <c r="M106" s="3">
        <v>942</v>
      </c>
      <c r="N106" s="3">
        <v>970</v>
      </c>
      <c r="O106" s="3">
        <v>970</v>
      </c>
      <c r="P106" s="3">
        <v>903</v>
      </c>
      <c r="Q106" s="3"/>
      <c r="S106" s="8">
        <f t="shared" si="191"/>
        <v>0.83955223880597007</v>
      </c>
      <c r="T106" s="9">
        <f t="shared" si="198"/>
        <v>0.82369402985074625</v>
      </c>
      <c r="U106" s="9">
        <f t="shared" si="199"/>
        <v>0.81623134328358204</v>
      </c>
      <c r="V106" s="9">
        <f t="shared" si="200"/>
        <v>0.77052238805970152</v>
      </c>
      <c r="W106" s="9">
        <f t="shared" si="201"/>
        <v>0.79384328358208955</v>
      </c>
      <c r="X106" s="9">
        <f t="shared" si="202"/>
        <v>0.81436567164179108</v>
      </c>
      <c r="Y106" s="9">
        <f t="shared" si="203"/>
        <v>0.81902985074626866</v>
      </c>
      <c r="Z106" s="9">
        <f t="shared" si="204"/>
        <v>0.86660447761194026</v>
      </c>
      <c r="AA106" s="9">
        <f t="shared" si="205"/>
        <v>0.87873134328358204</v>
      </c>
      <c r="AB106" s="9">
        <f t="shared" si="206"/>
        <v>0.90485074626865669</v>
      </c>
      <c r="AC106" s="9">
        <f t="shared" si="207"/>
        <v>0.90485074626865669</v>
      </c>
      <c r="AD106" s="9">
        <f t="shared" si="208"/>
        <v>0.84235074626865669</v>
      </c>
      <c r="AE106" s="9" t="str">
        <f t="shared" si="209"/>
        <v/>
      </c>
      <c r="AF106" s="7">
        <f t="shared" si="210"/>
        <v>0</v>
      </c>
      <c r="AG106" s="10" t="s">
        <v>224</v>
      </c>
      <c r="AH106" s="7">
        <f t="shared" si="211"/>
        <v>2</v>
      </c>
      <c r="AI106" s="11" t="str">
        <f t="shared" si="212"/>
        <v>Yes</v>
      </c>
    </row>
    <row r="107" spans="1:85" ht="16" customHeight="1" x14ac:dyDescent="0.2">
      <c r="A107" s="3" t="s">
        <v>111</v>
      </c>
      <c r="B107" s="4" t="s">
        <v>210</v>
      </c>
      <c r="C107" s="3">
        <v>408</v>
      </c>
      <c r="D107" s="3"/>
      <c r="E107" s="3"/>
      <c r="F107" s="3"/>
      <c r="G107" s="3"/>
      <c r="H107" s="3"/>
      <c r="I107" s="3"/>
      <c r="J107" s="3"/>
      <c r="K107" s="3"/>
      <c r="L107" s="3"/>
      <c r="M107" s="3"/>
      <c r="N107" s="3"/>
      <c r="O107" s="3"/>
      <c r="P107" s="3"/>
      <c r="Q107" s="3"/>
      <c r="S107" s="8"/>
      <c r="T107" s="9" t="str">
        <f t="shared" si="198"/>
        <v/>
      </c>
      <c r="U107" s="9" t="str">
        <f t="shared" si="199"/>
        <v/>
      </c>
      <c r="V107" s="9" t="str">
        <f t="shared" si="200"/>
        <v/>
      </c>
      <c r="W107" s="9" t="str">
        <f t="shared" si="201"/>
        <v/>
      </c>
      <c r="X107" s="9" t="str">
        <f t="shared" si="202"/>
        <v/>
      </c>
      <c r="Y107" s="9" t="str">
        <f t="shared" si="203"/>
        <v/>
      </c>
      <c r="Z107" s="9" t="str">
        <f t="shared" si="204"/>
        <v/>
      </c>
      <c r="AA107" s="9" t="str">
        <f t="shared" si="205"/>
        <v/>
      </c>
      <c r="AB107" s="9" t="str">
        <f t="shared" si="206"/>
        <v/>
      </c>
      <c r="AC107" s="9" t="str">
        <f t="shared" si="207"/>
        <v/>
      </c>
      <c r="AD107" s="9" t="str">
        <f t="shared" si="208"/>
        <v/>
      </c>
      <c r="AE107" s="9" t="str">
        <f t="shared" si="209"/>
        <v/>
      </c>
      <c r="AF107" s="7">
        <f t="shared" si="210"/>
        <v>0</v>
      </c>
      <c r="AG107" s="10" t="s">
        <v>224</v>
      </c>
      <c r="AH107" s="7">
        <f t="shared" si="211"/>
        <v>0</v>
      </c>
      <c r="AI107" s="11" t="str">
        <f t="shared" si="212"/>
        <v>No</v>
      </c>
    </row>
    <row r="108" spans="1:85" ht="16" customHeight="1" x14ac:dyDescent="0.2">
      <c r="A108" s="3" t="s">
        <v>112</v>
      </c>
      <c r="B108" s="4" t="s">
        <v>210</v>
      </c>
      <c r="C108" s="3">
        <v>480</v>
      </c>
      <c r="D108" s="3">
        <v>480</v>
      </c>
      <c r="E108" s="3">
        <f t="shared" ref="E108:E113" si="213">AVERAGEIF(F108:Q108,"&lt;&gt;",F108:Q108)</f>
        <v>307.45454545454544</v>
      </c>
      <c r="F108" s="3">
        <v>314</v>
      </c>
      <c r="G108" s="3">
        <v>298</v>
      </c>
      <c r="H108" s="3">
        <v>287</v>
      </c>
      <c r="I108" s="3">
        <v>298</v>
      </c>
      <c r="J108" s="3">
        <v>304</v>
      </c>
      <c r="K108" s="3">
        <v>306</v>
      </c>
      <c r="L108" s="3">
        <v>309</v>
      </c>
      <c r="M108" s="3">
        <v>315</v>
      </c>
      <c r="N108" s="3">
        <v>327</v>
      </c>
      <c r="O108" s="3">
        <v>316</v>
      </c>
      <c r="P108" s="3">
        <v>308</v>
      </c>
      <c r="Q108" s="3"/>
      <c r="S108" s="8">
        <f t="shared" ref="S108:S117" si="214">AVERAGE(T108:AE108)</f>
        <v>0.64053030303030301</v>
      </c>
      <c r="T108" s="9">
        <f t="shared" si="198"/>
        <v>0.65416666666666667</v>
      </c>
      <c r="U108" s="9">
        <f t="shared" si="199"/>
        <v>0.62083333333333335</v>
      </c>
      <c r="V108" s="9">
        <f t="shared" si="200"/>
        <v>0.59791666666666665</v>
      </c>
      <c r="W108" s="9">
        <f t="shared" si="201"/>
        <v>0.62083333333333335</v>
      </c>
      <c r="X108" s="9">
        <f t="shared" si="202"/>
        <v>0.6333333333333333</v>
      </c>
      <c r="Y108" s="9">
        <f t="shared" si="203"/>
        <v>0.63749999999999996</v>
      </c>
      <c r="Z108" s="9">
        <f t="shared" si="204"/>
        <v>0.64375000000000004</v>
      </c>
      <c r="AA108" s="9">
        <f t="shared" si="205"/>
        <v>0.65625</v>
      </c>
      <c r="AB108" s="9">
        <f t="shared" si="206"/>
        <v>0.68125000000000002</v>
      </c>
      <c r="AC108" s="9">
        <f t="shared" si="207"/>
        <v>0.65833333333333333</v>
      </c>
      <c r="AD108" s="9">
        <f t="shared" si="208"/>
        <v>0.64166666666666672</v>
      </c>
      <c r="AE108" s="9" t="str">
        <f t="shared" si="209"/>
        <v/>
      </c>
      <c r="AF108" s="7">
        <f t="shared" si="210"/>
        <v>0</v>
      </c>
      <c r="AG108" s="10" t="s">
        <v>224</v>
      </c>
      <c r="AH108" s="7">
        <f t="shared" si="211"/>
        <v>0</v>
      </c>
      <c r="AI108" s="11" t="str">
        <f t="shared" si="212"/>
        <v>No</v>
      </c>
    </row>
    <row r="109" spans="1:85" ht="16" customHeight="1" x14ac:dyDescent="0.2">
      <c r="A109" s="3" t="s">
        <v>113</v>
      </c>
      <c r="B109" s="4" t="s">
        <v>211</v>
      </c>
      <c r="C109" s="3">
        <v>37</v>
      </c>
      <c r="D109" s="3">
        <v>37</v>
      </c>
      <c r="E109" s="3">
        <f t="shared" si="213"/>
        <v>43.090909090909093</v>
      </c>
      <c r="F109" s="3">
        <v>51</v>
      </c>
      <c r="G109" s="3">
        <v>46</v>
      </c>
      <c r="H109" s="3">
        <v>46</v>
      </c>
      <c r="I109" s="3">
        <v>44</v>
      </c>
      <c r="J109" s="3">
        <v>46</v>
      </c>
      <c r="K109" s="3"/>
      <c r="L109" s="3">
        <v>45</v>
      </c>
      <c r="M109" s="3">
        <v>41</v>
      </c>
      <c r="N109" s="3">
        <v>39</v>
      </c>
      <c r="O109" s="3">
        <v>40</v>
      </c>
      <c r="P109" s="3">
        <v>39</v>
      </c>
      <c r="Q109" s="3">
        <v>37</v>
      </c>
      <c r="S109" s="8">
        <f t="shared" si="214"/>
        <v>1.1646191646191648</v>
      </c>
      <c r="T109" s="9">
        <f t="shared" si="198"/>
        <v>1.3783783783783783</v>
      </c>
      <c r="U109" s="9">
        <f t="shared" si="199"/>
        <v>1.2432432432432432</v>
      </c>
      <c r="V109" s="9">
        <f t="shared" si="200"/>
        <v>1.2432432432432432</v>
      </c>
      <c r="W109" s="9">
        <f t="shared" si="201"/>
        <v>1.1891891891891893</v>
      </c>
      <c r="X109" s="9">
        <f t="shared" si="202"/>
        <v>1.2432432432432432</v>
      </c>
      <c r="Y109" s="9" t="str">
        <f t="shared" si="203"/>
        <v/>
      </c>
      <c r="Z109" s="9">
        <f t="shared" si="204"/>
        <v>1.2162162162162162</v>
      </c>
      <c r="AA109" s="9">
        <f t="shared" si="205"/>
        <v>1.1081081081081081</v>
      </c>
      <c r="AB109" s="9">
        <f t="shared" si="206"/>
        <v>1.0540540540540539</v>
      </c>
      <c r="AC109" s="9">
        <f t="shared" si="207"/>
        <v>1.0810810810810811</v>
      </c>
      <c r="AD109" s="9">
        <f t="shared" si="208"/>
        <v>1.0540540540540539</v>
      </c>
      <c r="AE109" s="9">
        <f t="shared" si="209"/>
        <v>1</v>
      </c>
      <c r="AF109" s="7">
        <f t="shared" si="210"/>
        <v>10</v>
      </c>
      <c r="AG109" s="10" t="s">
        <v>223</v>
      </c>
      <c r="AH109" s="7">
        <f t="shared" si="211"/>
        <v>11</v>
      </c>
      <c r="AI109" s="11" t="str">
        <f t="shared" si="212"/>
        <v>Yes</v>
      </c>
    </row>
    <row r="110" spans="1:85" ht="16" customHeight="1" x14ac:dyDescent="0.2">
      <c r="A110" s="3" t="s">
        <v>114</v>
      </c>
      <c r="B110" s="4" t="s">
        <v>212</v>
      </c>
      <c r="C110" s="3">
        <v>40</v>
      </c>
      <c r="D110" s="3">
        <v>40</v>
      </c>
      <c r="E110" s="3">
        <f t="shared" si="213"/>
        <v>32.909090909090907</v>
      </c>
      <c r="F110" s="3">
        <v>47</v>
      </c>
      <c r="G110" s="3">
        <v>41</v>
      </c>
      <c r="H110" s="3">
        <v>30</v>
      </c>
      <c r="I110" s="3">
        <v>27</v>
      </c>
      <c r="J110" s="3">
        <v>29</v>
      </c>
      <c r="K110" s="3">
        <v>39</v>
      </c>
      <c r="L110" s="3"/>
      <c r="M110" s="3">
        <v>33</v>
      </c>
      <c r="N110" s="3">
        <v>32</v>
      </c>
      <c r="O110" s="3">
        <v>30</v>
      </c>
      <c r="P110" s="3">
        <v>29</v>
      </c>
      <c r="Q110" s="3">
        <v>25</v>
      </c>
      <c r="S110" s="8">
        <f t="shared" si="214"/>
        <v>0.82272727272727264</v>
      </c>
      <c r="T110" s="9">
        <f t="shared" si="198"/>
        <v>1.175</v>
      </c>
      <c r="U110" s="9">
        <f t="shared" si="199"/>
        <v>1.0249999999999999</v>
      </c>
      <c r="V110" s="9">
        <f t="shared" si="200"/>
        <v>0.75</v>
      </c>
      <c r="W110" s="9">
        <f t="shared" si="201"/>
        <v>0.67500000000000004</v>
      </c>
      <c r="X110" s="9">
        <f t="shared" si="202"/>
        <v>0.72499999999999998</v>
      </c>
      <c r="Y110" s="9">
        <f t="shared" si="203"/>
        <v>0.97499999999999998</v>
      </c>
      <c r="Z110" s="9" t="str">
        <f t="shared" si="204"/>
        <v/>
      </c>
      <c r="AA110" s="9">
        <f t="shared" si="205"/>
        <v>0.82499999999999996</v>
      </c>
      <c r="AB110" s="9">
        <f t="shared" si="206"/>
        <v>0.8</v>
      </c>
      <c r="AC110" s="9">
        <f t="shared" si="207"/>
        <v>0.75</v>
      </c>
      <c r="AD110" s="9">
        <f t="shared" si="208"/>
        <v>0.72499999999999998</v>
      </c>
      <c r="AE110" s="9">
        <f t="shared" si="209"/>
        <v>0.625</v>
      </c>
      <c r="AF110" s="7">
        <f t="shared" si="210"/>
        <v>2</v>
      </c>
      <c r="AG110" s="10" t="s">
        <v>223</v>
      </c>
      <c r="AH110" s="7">
        <f t="shared" si="211"/>
        <v>3</v>
      </c>
      <c r="AI110" s="11" t="str">
        <f t="shared" si="212"/>
        <v>Yes</v>
      </c>
    </row>
    <row r="111" spans="1:85" ht="16" customHeight="1" x14ac:dyDescent="0.2">
      <c r="A111" s="3" t="s">
        <v>115</v>
      </c>
      <c r="B111" s="4" t="s">
        <v>213</v>
      </c>
      <c r="C111" s="3">
        <v>106</v>
      </c>
      <c r="D111" s="3">
        <v>106</v>
      </c>
      <c r="E111" s="3">
        <f t="shared" si="213"/>
        <v>77.5</v>
      </c>
      <c r="F111" s="3">
        <v>82</v>
      </c>
      <c r="G111" s="3">
        <v>85</v>
      </c>
      <c r="H111" s="3"/>
      <c r="I111" s="3"/>
      <c r="J111" s="3">
        <v>69</v>
      </c>
      <c r="K111" s="3"/>
      <c r="L111" s="3"/>
      <c r="M111" s="3"/>
      <c r="N111" s="3"/>
      <c r="O111" s="3"/>
      <c r="P111" s="3">
        <v>74</v>
      </c>
      <c r="Q111" s="3"/>
      <c r="S111" s="8">
        <f t="shared" si="214"/>
        <v>0.73113207547169812</v>
      </c>
      <c r="T111" s="9">
        <f t="shared" si="198"/>
        <v>0.77358490566037741</v>
      </c>
      <c r="U111" s="9">
        <f t="shared" si="199"/>
        <v>0.80188679245283023</v>
      </c>
      <c r="V111" s="9" t="str">
        <f t="shared" si="200"/>
        <v/>
      </c>
      <c r="W111" s="9" t="str">
        <f t="shared" si="201"/>
        <v/>
      </c>
      <c r="X111" s="9">
        <f t="shared" si="202"/>
        <v>0.65094339622641506</v>
      </c>
      <c r="Y111" s="9" t="str">
        <f t="shared" si="203"/>
        <v/>
      </c>
      <c r="Z111" s="9" t="str">
        <f t="shared" si="204"/>
        <v/>
      </c>
      <c r="AA111" s="9" t="str">
        <f t="shared" si="205"/>
        <v/>
      </c>
      <c r="AB111" s="9" t="str">
        <f t="shared" si="206"/>
        <v/>
      </c>
      <c r="AC111" s="9" t="str">
        <f t="shared" si="207"/>
        <v/>
      </c>
      <c r="AD111" s="9">
        <f t="shared" si="208"/>
        <v>0.69811320754716977</v>
      </c>
      <c r="AE111" s="9" t="str">
        <f t="shared" si="209"/>
        <v/>
      </c>
      <c r="AF111" s="7">
        <f t="shared" si="210"/>
        <v>0</v>
      </c>
      <c r="AG111" s="10" t="s">
        <v>224</v>
      </c>
      <c r="AH111" s="7">
        <f t="shared" si="211"/>
        <v>0</v>
      </c>
      <c r="AI111" s="11" t="str">
        <f t="shared" si="212"/>
        <v>No</v>
      </c>
    </row>
    <row r="112" spans="1:85" ht="16" customHeight="1" x14ac:dyDescent="0.2">
      <c r="A112" s="3" t="s">
        <v>116</v>
      </c>
      <c r="B112" s="4" t="s">
        <v>140</v>
      </c>
      <c r="C112" s="3">
        <v>200</v>
      </c>
      <c r="D112" s="3">
        <v>200</v>
      </c>
      <c r="E112" s="3">
        <f t="shared" si="213"/>
        <v>163.58333333333334</v>
      </c>
      <c r="F112" s="3">
        <v>147</v>
      </c>
      <c r="G112" s="3">
        <v>144</v>
      </c>
      <c r="H112" s="3">
        <v>151</v>
      </c>
      <c r="I112" s="3">
        <v>154</v>
      </c>
      <c r="J112" s="3">
        <v>149</v>
      </c>
      <c r="K112" s="3">
        <v>159</v>
      </c>
      <c r="L112" s="3">
        <v>159</v>
      </c>
      <c r="M112" s="3">
        <v>154</v>
      </c>
      <c r="N112" s="3">
        <v>154</v>
      </c>
      <c r="O112" s="3">
        <v>190</v>
      </c>
      <c r="P112" s="3">
        <v>203</v>
      </c>
      <c r="Q112" s="3">
        <v>199</v>
      </c>
      <c r="S112" s="8">
        <f t="shared" si="214"/>
        <v>0.81791666666666663</v>
      </c>
      <c r="T112" s="9">
        <f t="shared" si="198"/>
        <v>0.73499999999999999</v>
      </c>
      <c r="U112" s="9">
        <f t="shared" si="199"/>
        <v>0.72</v>
      </c>
      <c r="V112" s="9">
        <f t="shared" si="200"/>
        <v>0.755</v>
      </c>
      <c r="W112" s="9">
        <f t="shared" si="201"/>
        <v>0.77</v>
      </c>
      <c r="X112" s="9">
        <f t="shared" si="202"/>
        <v>0.745</v>
      </c>
      <c r="Y112" s="9">
        <f t="shared" si="203"/>
        <v>0.79500000000000004</v>
      </c>
      <c r="Z112" s="9">
        <f t="shared" si="204"/>
        <v>0.79500000000000004</v>
      </c>
      <c r="AA112" s="9">
        <f t="shared" si="205"/>
        <v>0.77</v>
      </c>
      <c r="AB112" s="9">
        <f t="shared" si="206"/>
        <v>0.77</v>
      </c>
      <c r="AC112" s="9">
        <f t="shared" si="207"/>
        <v>0.95</v>
      </c>
      <c r="AD112" s="9">
        <f t="shared" si="208"/>
        <v>1.0149999999999999</v>
      </c>
      <c r="AE112" s="9">
        <f t="shared" si="209"/>
        <v>0.995</v>
      </c>
      <c r="AF112" s="7">
        <f t="shared" si="210"/>
        <v>1</v>
      </c>
      <c r="AG112" s="10" t="s">
        <v>223</v>
      </c>
      <c r="AH112" s="7">
        <f t="shared" si="211"/>
        <v>3</v>
      </c>
      <c r="AI112" s="11" t="str">
        <f t="shared" si="212"/>
        <v>Yes</v>
      </c>
    </row>
    <row r="113" spans="1:81" ht="16" customHeight="1" x14ac:dyDescent="0.2">
      <c r="A113" s="3" t="s">
        <v>117</v>
      </c>
      <c r="B113" s="4" t="s">
        <v>214</v>
      </c>
      <c r="C113" s="3">
        <v>264</v>
      </c>
      <c r="D113" s="3">
        <v>264</v>
      </c>
      <c r="E113" s="3">
        <f t="shared" si="213"/>
        <v>191.1</v>
      </c>
      <c r="F113" s="3">
        <v>170</v>
      </c>
      <c r="G113" s="3"/>
      <c r="H113" s="3">
        <v>149</v>
      </c>
      <c r="I113" s="3">
        <v>170</v>
      </c>
      <c r="J113" s="3">
        <v>191</v>
      </c>
      <c r="K113" s="3">
        <v>185</v>
      </c>
      <c r="L113" s="3">
        <v>197</v>
      </c>
      <c r="M113" s="3">
        <v>210</v>
      </c>
      <c r="N113" s="3">
        <v>215</v>
      </c>
      <c r="O113" s="3">
        <v>212</v>
      </c>
      <c r="P113" s="3">
        <v>212</v>
      </c>
      <c r="Q113" s="3"/>
      <c r="S113" s="8">
        <f t="shared" si="214"/>
        <v>0.72386363636363638</v>
      </c>
      <c r="T113" s="9">
        <f t="shared" si="198"/>
        <v>0.64393939393939392</v>
      </c>
      <c r="U113" s="9" t="str">
        <f t="shared" si="199"/>
        <v/>
      </c>
      <c r="V113" s="9">
        <f t="shared" si="200"/>
        <v>0.56439393939393945</v>
      </c>
      <c r="W113" s="9">
        <f t="shared" si="201"/>
        <v>0.64393939393939392</v>
      </c>
      <c r="X113" s="9">
        <f t="shared" si="202"/>
        <v>0.72348484848484851</v>
      </c>
      <c r="Y113" s="9">
        <f t="shared" si="203"/>
        <v>0.7007575757575758</v>
      </c>
      <c r="Z113" s="9">
        <f t="shared" si="204"/>
        <v>0.74621212121212122</v>
      </c>
      <c r="AA113" s="9">
        <f t="shared" si="205"/>
        <v>0.79545454545454541</v>
      </c>
      <c r="AB113" s="9">
        <f t="shared" si="206"/>
        <v>0.81439393939393945</v>
      </c>
      <c r="AC113" s="9">
        <f t="shared" si="207"/>
        <v>0.80303030303030298</v>
      </c>
      <c r="AD113" s="9">
        <f t="shared" si="208"/>
        <v>0.80303030303030298</v>
      </c>
      <c r="AE113" s="9" t="str">
        <f t="shared" si="209"/>
        <v/>
      </c>
      <c r="AF113" s="7">
        <f t="shared" si="210"/>
        <v>0</v>
      </c>
      <c r="AG113" s="10" t="s">
        <v>224</v>
      </c>
      <c r="AH113" s="7">
        <f t="shared" si="211"/>
        <v>0</v>
      </c>
      <c r="AI113" s="11" t="str">
        <f t="shared" si="212"/>
        <v>No</v>
      </c>
      <c r="BR113" s="14"/>
      <c r="BS113" s="14"/>
      <c r="BT113" s="14"/>
      <c r="BU113" s="14"/>
      <c r="BV113" s="14"/>
      <c r="BW113" s="14"/>
      <c r="BX113" s="14"/>
      <c r="BY113" s="14"/>
      <c r="BZ113" s="14"/>
      <c r="CA113" s="14"/>
      <c r="CB113" s="14"/>
      <c r="CC113" s="14"/>
    </row>
    <row r="114" spans="1:81" ht="16" customHeight="1" x14ac:dyDescent="0.2">
      <c r="A114" s="3" t="s">
        <v>118</v>
      </c>
      <c r="B114" s="4" t="s">
        <v>215</v>
      </c>
      <c r="C114" s="3">
        <v>295</v>
      </c>
      <c r="D114" s="3"/>
      <c r="E114" s="3"/>
      <c r="F114" s="3"/>
      <c r="G114" s="3"/>
      <c r="H114" s="3"/>
      <c r="I114" s="3"/>
      <c r="J114" s="3"/>
      <c r="K114" s="3"/>
      <c r="L114" s="3"/>
      <c r="M114" s="3"/>
      <c r="N114" s="3"/>
      <c r="O114" s="3"/>
      <c r="P114" s="3"/>
      <c r="Q114" s="3"/>
      <c r="S114" s="8" t="e">
        <f t="shared" si="214"/>
        <v>#DIV/0!</v>
      </c>
      <c r="T114" s="9" t="str">
        <f t="shared" si="198"/>
        <v/>
      </c>
      <c r="U114" s="9" t="str">
        <f t="shared" si="199"/>
        <v/>
      </c>
      <c r="V114" s="9" t="str">
        <f t="shared" si="200"/>
        <v/>
      </c>
      <c r="W114" s="9" t="str">
        <f t="shared" si="201"/>
        <v/>
      </c>
      <c r="X114" s="9" t="str">
        <f t="shared" si="202"/>
        <v/>
      </c>
      <c r="Y114" s="9" t="str">
        <f t="shared" si="203"/>
        <v/>
      </c>
      <c r="Z114" s="9" t="str">
        <f t="shared" si="204"/>
        <v/>
      </c>
      <c r="AA114" s="9" t="str">
        <f t="shared" si="205"/>
        <v/>
      </c>
      <c r="AB114" s="9" t="str">
        <f t="shared" si="206"/>
        <v/>
      </c>
      <c r="AC114" s="9" t="str">
        <f t="shared" si="207"/>
        <v/>
      </c>
      <c r="AD114" s="9" t="str">
        <f t="shared" si="208"/>
        <v/>
      </c>
      <c r="AE114" s="9" t="str">
        <f t="shared" si="209"/>
        <v/>
      </c>
      <c r="AF114" s="7">
        <f t="shared" si="210"/>
        <v>0</v>
      </c>
      <c r="AG114" s="10" t="s">
        <v>224</v>
      </c>
      <c r="AH114" s="7">
        <f t="shared" si="211"/>
        <v>0</v>
      </c>
      <c r="AI114" s="11" t="str">
        <f t="shared" si="212"/>
        <v>No</v>
      </c>
    </row>
    <row r="115" spans="1:81" ht="16" customHeight="1" x14ac:dyDescent="0.2">
      <c r="A115" s="3" t="s">
        <v>119</v>
      </c>
      <c r="B115" s="4" t="s">
        <v>216</v>
      </c>
      <c r="C115" s="3">
        <v>101</v>
      </c>
      <c r="D115" s="3">
        <v>101</v>
      </c>
      <c r="E115" s="3">
        <f>AVERAGEIF(F115:Q115,"&lt;&gt;",F115:Q115)</f>
        <v>100.58333333333333</v>
      </c>
      <c r="F115" s="3">
        <v>114</v>
      </c>
      <c r="G115" s="3">
        <v>113</v>
      </c>
      <c r="H115" s="3">
        <v>86</v>
      </c>
      <c r="I115" s="3">
        <v>93</v>
      </c>
      <c r="J115" s="3">
        <v>107</v>
      </c>
      <c r="K115" s="3">
        <v>96</v>
      </c>
      <c r="L115" s="3">
        <v>99</v>
      </c>
      <c r="M115" s="3">
        <v>103</v>
      </c>
      <c r="N115" s="3">
        <v>101</v>
      </c>
      <c r="O115" s="3">
        <v>104</v>
      </c>
      <c r="P115" s="3">
        <v>103</v>
      </c>
      <c r="Q115" s="3">
        <v>88</v>
      </c>
      <c r="S115" s="8">
        <f t="shared" si="214"/>
        <v>0.99587458745874613</v>
      </c>
      <c r="T115" s="9">
        <f t="shared" si="198"/>
        <v>1.1287128712871286</v>
      </c>
      <c r="U115" s="9">
        <f t="shared" si="199"/>
        <v>1.1188118811881189</v>
      </c>
      <c r="V115" s="9">
        <f t="shared" si="200"/>
        <v>0.85148514851485146</v>
      </c>
      <c r="W115" s="9">
        <f t="shared" si="201"/>
        <v>0.92079207920792083</v>
      </c>
      <c r="X115" s="9">
        <f t="shared" si="202"/>
        <v>1.0594059405940595</v>
      </c>
      <c r="Y115" s="9">
        <f t="shared" si="203"/>
        <v>0.95049504950495045</v>
      </c>
      <c r="Z115" s="9">
        <f t="shared" si="204"/>
        <v>0.98019801980198018</v>
      </c>
      <c r="AA115" s="9">
        <f t="shared" si="205"/>
        <v>1.0198019801980198</v>
      </c>
      <c r="AB115" s="9">
        <f t="shared" si="206"/>
        <v>1</v>
      </c>
      <c r="AC115" s="9">
        <f t="shared" si="207"/>
        <v>1.0297029702970297</v>
      </c>
      <c r="AD115" s="9">
        <f t="shared" si="208"/>
        <v>1.0198019801980198</v>
      </c>
      <c r="AE115" s="9">
        <f t="shared" si="209"/>
        <v>0.87128712871287128</v>
      </c>
      <c r="AF115" s="7">
        <f t="shared" si="210"/>
        <v>6</v>
      </c>
      <c r="AG115" s="10" t="s">
        <v>223</v>
      </c>
      <c r="AH115" s="7">
        <f t="shared" si="211"/>
        <v>10</v>
      </c>
      <c r="AI115" s="11" t="str">
        <f t="shared" si="212"/>
        <v>Yes</v>
      </c>
    </row>
    <row r="116" spans="1:81" ht="16" customHeight="1" x14ac:dyDescent="0.2">
      <c r="A116" s="3" t="s">
        <v>120</v>
      </c>
      <c r="B116" s="4" t="s">
        <v>217</v>
      </c>
      <c r="C116" s="3">
        <v>43</v>
      </c>
      <c r="D116" s="3">
        <v>43</v>
      </c>
      <c r="E116" s="3">
        <f>AVERAGEIF(F116:Q116,"&lt;&gt;",F116:Q116)</f>
        <v>40.083333333333336</v>
      </c>
      <c r="F116" s="3">
        <v>33</v>
      </c>
      <c r="G116" s="3">
        <v>36</v>
      </c>
      <c r="H116" s="3">
        <v>39</v>
      </c>
      <c r="I116" s="3">
        <v>36</v>
      </c>
      <c r="J116" s="3">
        <v>36</v>
      </c>
      <c r="K116" s="3">
        <v>39</v>
      </c>
      <c r="L116" s="3">
        <v>76</v>
      </c>
      <c r="M116" s="3">
        <v>42</v>
      </c>
      <c r="N116" s="3">
        <v>40</v>
      </c>
      <c r="O116" s="3">
        <v>40</v>
      </c>
      <c r="P116" s="3">
        <v>38</v>
      </c>
      <c r="Q116" s="3">
        <v>26</v>
      </c>
      <c r="S116" s="8">
        <f t="shared" si="214"/>
        <v>0.93217054263565879</v>
      </c>
      <c r="T116" s="9">
        <f t="shared" si="198"/>
        <v>0.76744186046511631</v>
      </c>
      <c r="U116" s="9">
        <f t="shared" si="199"/>
        <v>0.83720930232558144</v>
      </c>
      <c r="V116" s="9">
        <f t="shared" si="200"/>
        <v>0.90697674418604646</v>
      </c>
      <c r="W116" s="9">
        <f t="shared" si="201"/>
        <v>0.83720930232558144</v>
      </c>
      <c r="X116" s="9">
        <f t="shared" si="202"/>
        <v>0.83720930232558144</v>
      </c>
      <c r="Y116" s="9">
        <f t="shared" si="203"/>
        <v>0.90697674418604646</v>
      </c>
      <c r="Z116" s="9">
        <f t="shared" si="204"/>
        <v>1.7674418604651163</v>
      </c>
      <c r="AA116" s="9">
        <f t="shared" si="205"/>
        <v>0.97674418604651159</v>
      </c>
      <c r="AB116" s="9">
        <f t="shared" si="206"/>
        <v>0.93023255813953487</v>
      </c>
      <c r="AC116" s="9">
        <f t="shared" si="207"/>
        <v>0.93023255813953487</v>
      </c>
      <c r="AD116" s="9">
        <f t="shared" si="208"/>
        <v>0.88372093023255816</v>
      </c>
      <c r="AE116" s="9">
        <f t="shared" si="209"/>
        <v>0.60465116279069764</v>
      </c>
      <c r="AF116" s="3"/>
      <c r="AG116" s="10" t="s">
        <v>223</v>
      </c>
      <c r="AH116" s="7">
        <f t="shared" si="211"/>
        <v>6</v>
      </c>
      <c r="AI116" s="11" t="str">
        <f t="shared" si="212"/>
        <v>Yes</v>
      </c>
    </row>
    <row r="117" spans="1:81" x14ac:dyDescent="0.2">
      <c r="A117" s="15" t="s">
        <v>232</v>
      </c>
      <c r="B117" s="16" t="s">
        <v>232</v>
      </c>
      <c r="C117" s="16"/>
      <c r="D117" s="15">
        <f>SUM(D3:D116)</f>
        <v>25644</v>
      </c>
      <c r="E117" s="15">
        <f>AVERAGE(F117:L117)</f>
        <v>17854.571428571428</v>
      </c>
      <c r="F117" s="15">
        <f t="shared" ref="F117:Q117" si="215">SUM(F3:F116)</f>
        <v>18754</v>
      </c>
      <c r="G117" s="15">
        <f t="shared" si="215"/>
        <v>18781</v>
      </c>
      <c r="H117" s="15">
        <f t="shared" si="215"/>
        <v>15144</v>
      </c>
      <c r="I117" s="15">
        <f t="shared" si="215"/>
        <v>18004</v>
      </c>
      <c r="J117" s="15">
        <f t="shared" si="215"/>
        <v>18718</v>
      </c>
      <c r="K117" s="15">
        <f t="shared" si="215"/>
        <v>18687</v>
      </c>
      <c r="L117" s="15">
        <f t="shared" si="215"/>
        <v>16894</v>
      </c>
      <c r="M117" s="15">
        <f t="shared" si="215"/>
        <v>18259</v>
      </c>
      <c r="N117" s="15">
        <f t="shared" si="215"/>
        <v>19421</v>
      </c>
      <c r="O117" s="15">
        <f t="shared" si="215"/>
        <v>19609</v>
      </c>
      <c r="P117" s="15">
        <f t="shared" si="215"/>
        <v>19665</v>
      </c>
      <c r="Q117" s="15">
        <f t="shared" si="215"/>
        <v>14318</v>
      </c>
      <c r="S117" s="8">
        <f t="shared" si="214"/>
        <v>0.70274398169812313</v>
      </c>
      <c r="T117" s="9">
        <f t="shared" si="198"/>
        <v>0.73132116674465764</v>
      </c>
      <c r="U117" s="9">
        <f t="shared" si="199"/>
        <v>0.73237404461082511</v>
      </c>
      <c r="V117" s="9">
        <f t="shared" si="200"/>
        <v>0.59054749649040716</v>
      </c>
      <c r="W117" s="9">
        <f t="shared" si="201"/>
        <v>0.70207455935111529</v>
      </c>
      <c r="X117" s="9">
        <f t="shared" si="202"/>
        <v>0.72991732958976763</v>
      </c>
      <c r="Y117" s="9">
        <f t="shared" si="203"/>
        <v>0.72870846981750115</v>
      </c>
      <c r="Z117" s="9">
        <f t="shared" si="204"/>
        <v>0.65878958040867264</v>
      </c>
      <c r="AA117" s="9">
        <f t="shared" si="205"/>
        <v>0.71201840586491971</v>
      </c>
      <c r="AB117" s="9">
        <f t="shared" si="206"/>
        <v>0.75733114958664793</v>
      </c>
      <c r="AC117" s="9">
        <f t="shared" si="207"/>
        <v>0.76466229917329587</v>
      </c>
      <c r="AD117" s="9">
        <f t="shared" si="208"/>
        <v>0.76684604585868044</v>
      </c>
      <c r="AE117" s="9">
        <f t="shared" si="209"/>
        <v>0.5583372328809858</v>
      </c>
      <c r="AF117" t="s">
        <v>236</v>
      </c>
      <c r="AG117" s="25">
        <f>COUNTIF(AG3:AG116,"Yes")</f>
        <v>45</v>
      </c>
      <c r="AH117" s="2" t="s">
        <v>235</v>
      </c>
      <c r="AI117">
        <f>COUNTIF(AI3:AI116,"Yes")</f>
        <v>62</v>
      </c>
    </row>
    <row r="118" spans="1:81" x14ac:dyDescent="0.2">
      <c r="A118" s="42" t="s">
        <v>253</v>
      </c>
      <c r="B118" s="41" t="s">
        <v>232</v>
      </c>
      <c r="C118" s="40"/>
      <c r="D118">
        <f>AVERAGE(F118:L118)</f>
        <v>23274</v>
      </c>
      <c r="E118">
        <v>18021.166666666668</v>
      </c>
      <c r="F118">
        <f>SUMIF(F3:F116,"&lt;&gt;",$D3:$D116)</f>
        <v>24205</v>
      </c>
      <c r="G118">
        <f t="shared" ref="G118:Q118" si="216">SUMIF(G2:G116,"&lt;&gt;",$D2:$D116)</f>
        <v>24348</v>
      </c>
      <c r="H118">
        <f t="shared" si="216"/>
        <v>20493</v>
      </c>
      <c r="I118">
        <f t="shared" si="216"/>
        <v>23742</v>
      </c>
      <c r="J118">
        <f t="shared" si="216"/>
        <v>24405</v>
      </c>
      <c r="K118">
        <f t="shared" si="216"/>
        <v>23982</v>
      </c>
      <c r="L118">
        <f t="shared" si="216"/>
        <v>21743</v>
      </c>
      <c r="M118">
        <f t="shared" si="216"/>
        <v>22634</v>
      </c>
      <c r="N118">
        <f t="shared" si="216"/>
        <v>23826</v>
      </c>
      <c r="O118">
        <f t="shared" si="216"/>
        <v>24100</v>
      </c>
      <c r="P118">
        <f t="shared" si="216"/>
        <v>24875</v>
      </c>
      <c r="Q118">
        <f t="shared" si="216"/>
        <v>18229</v>
      </c>
      <c r="S118" s="38">
        <f>E118/D118</f>
        <v>0.77430466042221657</v>
      </c>
      <c r="T118" s="21">
        <f t="shared" ref="T118:AE118" si="217">F119/F118</f>
        <v>0.77479859533154305</v>
      </c>
      <c r="U118" s="21">
        <f t="shared" si="217"/>
        <v>0.77135699030721205</v>
      </c>
      <c r="V118" s="21">
        <f t="shared" si="217"/>
        <v>0.7389840433318694</v>
      </c>
      <c r="W118" s="21">
        <f t="shared" si="217"/>
        <v>0.75831859152556647</v>
      </c>
      <c r="X118" s="21">
        <f t="shared" si="217"/>
        <v>0.76697398074165135</v>
      </c>
      <c r="Y118" s="21">
        <f>K119/K118</f>
        <v>0.77920940705529151</v>
      </c>
      <c r="Z118" s="21">
        <f t="shared" si="217"/>
        <v>0.77698569654601479</v>
      </c>
      <c r="AA118" s="21">
        <f t="shared" si="217"/>
        <v>0.80670672439692503</v>
      </c>
      <c r="AB118" s="21">
        <f t="shared" si="217"/>
        <v>0.81511793838663649</v>
      </c>
      <c r="AC118" s="21">
        <f t="shared" si="217"/>
        <v>0.81365145228215763</v>
      </c>
      <c r="AD118" s="21">
        <f t="shared" si="217"/>
        <v>0.79055276381909545</v>
      </c>
      <c r="AE118" s="21">
        <f t="shared" si="217"/>
        <v>0.78545175270173895</v>
      </c>
      <c r="AF118" s="25" t="s">
        <v>237</v>
      </c>
      <c r="AG118" s="25">
        <f>COUNTIF(S3:S116,"&gt;1")</f>
        <v>21</v>
      </c>
      <c r="AH118" t="s">
        <v>238</v>
      </c>
      <c r="AI118" s="39">
        <f>COUNTIF(S2:S118,"&gt;.9")</f>
        <v>38</v>
      </c>
    </row>
    <row r="119" spans="1:81" x14ac:dyDescent="0.2">
      <c r="D119">
        <v>20092</v>
      </c>
      <c r="F119">
        <v>18754</v>
      </c>
      <c r="G119">
        <v>18781</v>
      </c>
      <c r="H119">
        <v>15144</v>
      </c>
      <c r="I119">
        <v>18004</v>
      </c>
      <c r="J119">
        <v>18718</v>
      </c>
      <c r="K119">
        <v>18687</v>
      </c>
      <c r="L119">
        <v>16894</v>
      </c>
      <c r="M119">
        <v>18259</v>
      </c>
      <c r="N119">
        <v>19421</v>
      </c>
      <c r="O119">
        <v>19609</v>
      </c>
      <c r="P119">
        <v>19665</v>
      </c>
      <c r="Q119">
        <v>14318</v>
      </c>
      <c r="S119" s="38"/>
      <c r="T119" s="20"/>
      <c r="U119" s="21"/>
    </row>
    <row r="121" spans="1:81" x14ac:dyDescent="0.2">
      <c r="F121">
        <v>24255</v>
      </c>
      <c r="G121">
        <v>24398</v>
      </c>
      <c r="H121">
        <v>20495</v>
      </c>
      <c r="I121">
        <v>23832</v>
      </c>
      <c r="J121">
        <v>24495</v>
      </c>
      <c r="K121">
        <v>24032</v>
      </c>
      <c r="L121">
        <v>21793</v>
      </c>
      <c r="M121">
        <v>22684</v>
      </c>
      <c r="N121">
        <v>23876</v>
      </c>
      <c r="O121">
        <v>24150</v>
      </c>
      <c r="P121">
        <v>24925</v>
      </c>
      <c r="Q121">
        <v>18314</v>
      </c>
      <c r="AG121" s="30"/>
    </row>
    <row r="124" spans="1:81" x14ac:dyDescent="0.2">
      <c r="AH124" s="13">
        <f>62/105</f>
        <v>0.59047619047619049</v>
      </c>
    </row>
    <row r="126" spans="1:81" x14ac:dyDescent="0.2">
      <c r="AB126" s="13">
        <f>22/105</f>
        <v>0.20952380952380953</v>
      </c>
    </row>
    <row r="130" spans="5:6" x14ac:dyDescent="0.2">
      <c r="E130">
        <f>AVERAGE(F117:J117)</f>
        <v>17880.2</v>
      </c>
      <c r="F130">
        <f>E130/E131</f>
        <v>0.76285273011186683</v>
      </c>
    </row>
    <row r="131" spans="5:6" x14ac:dyDescent="0.2">
      <c r="E131">
        <f>AVERAGE(F118:J118)</f>
        <v>23438.6</v>
      </c>
    </row>
  </sheetData>
  <mergeCells count="5">
    <mergeCell ref="A1:Q1"/>
    <mergeCell ref="S1:AI1"/>
    <mergeCell ref="AK1:AY1"/>
    <mergeCell ref="BA1:BN1"/>
    <mergeCell ref="BP1:CG1"/>
  </mergeCells>
  <conditionalFormatting sqref="D3:Q116">
    <cfRule type="cellIs" dxfId="74" priority="25" operator="equal">
      <formula>0</formula>
    </cfRule>
  </conditionalFormatting>
  <conditionalFormatting sqref="AK3:AK96">
    <cfRule type="duplicateValues" dxfId="73" priority="24"/>
  </conditionalFormatting>
  <conditionalFormatting sqref="AK2">
    <cfRule type="duplicateValues" dxfId="72" priority="23"/>
  </conditionalFormatting>
  <conditionalFormatting sqref="AN3:AY96">
    <cfRule type="cellIs" dxfId="71" priority="22" operator="equal">
      <formula>0</formula>
    </cfRule>
  </conditionalFormatting>
  <conditionalFormatting sqref="AL3:AM96">
    <cfRule type="cellIs" dxfId="70" priority="21" operator="equal">
      <formula>0</formula>
    </cfRule>
  </conditionalFormatting>
  <conditionalFormatting sqref="BA2">
    <cfRule type="duplicateValues" dxfId="69" priority="20"/>
  </conditionalFormatting>
  <conditionalFormatting sqref="BA3:BA96">
    <cfRule type="duplicateValues" dxfId="68" priority="19"/>
  </conditionalFormatting>
  <conditionalFormatting sqref="BC4:BN4 BC6:BN8 BC5:BG5 BI5:BN5 BC9:BG9 BI9:BN9 BC3:BH3 BJ3:BN3 BC10:BN13 BC15:BN27 BC14:BH14 BJ14:BN14 BC29:BN29 BC28:BH28 BJ28:BN28 BC31:BN39 BC30:BH30 BJ30:BN30 BC41:BN42 BC40:BG40 BJ40:BN40 BC45:BN52 BJ43:BN43 BC43:BG44 BI44:BN44 BC54:BN55 BC53:BG53 BI53:BN53 BC57:BN74 BC56:BH56 BJ56:BN56 BC76:BN76 BC75:BG75 BJ75:BN75 BC78:BN80 BC77:BH77 BJ77:BN77 BC83:BN83 BC81:BH81 BC82:BG82 BJ81:BN82 BC85:BN86 BC84:BH84 BJ84:BN84 BC88:BN88 BC87:BG87 BJ87:BN87 BC92:BN96 BC89:BG89 BI89:BN89 BC90:BH90 BC91:BG91 BJ90:BN91">
    <cfRule type="cellIs" dxfId="67" priority="14" operator="equal">
      <formula>0</formula>
    </cfRule>
  </conditionalFormatting>
  <conditionalFormatting sqref="BC97:BN97">
    <cfRule type="cellIs" dxfId="66" priority="8" operator="equal">
      <formula>0</formula>
    </cfRule>
  </conditionalFormatting>
  <conditionalFormatting sqref="D117:Q117">
    <cfRule type="cellIs" dxfId="65" priority="18" operator="equal">
      <formula>0</formula>
    </cfRule>
  </conditionalFormatting>
  <conditionalFormatting sqref="AK97">
    <cfRule type="duplicateValues" dxfId="64" priority="17"/>
  </conditionalFormatting>
  <conditionalFormatting sqref="AN97:AY97">
    <cfRule type="cellIs" dxfId="63" priority="16" operator="equal">
      <formula>0</formula>
    </cfRule>
  </conditionalFormatting>
  <conditionalFormatting sqref="AL97:AM97">
    <cfRule type="cellIs" dxfId="62" priority="15" operator="equal">
      <formula>0</formula>
    </cfRule>
  </conditionalFormatting>
  <conditionalFormatting sqref="BP2">
    <cfRule type="duplicateValues" dxfId="61" priority="13"/>
  </conditionalFormatting>
  <conditionalFormatting sqref="BP3:BP97">
    <cfRule type="duplicateValues" dxfId="60" priority="12"/>
  </conditionalFormatting>
  <conditionalFormatting sqref="BR4:CC4 BR3:BW3 BY3:CC3 BR6:CC8 BR5:BV5 BX5:CC5 BR11:CC13 BR9:BV10 BX9:CC9 BY10:CC10 BR15:CC27 BR14:BW14 BY14:CC14 BR31:CC39 BR28:BW28 BY28:CC28 BR29:BV29 BX29:CC29 BR30:BW30 BY30:CC30 BR41:CC42 BR40:BV40 BY40:CC40 BR45:CC48 BY43:CC43 BR43:BV44 BX44:CC44 BR50:CC52 BR49:BV49 BY49:CC49 BR54:CC55 BR53:BV53 BX53:CC53 BR58:CC67 BR57:BV57 BR56:BW56 BY56:CC57 BR69:CC74 BR68:BV68 BY68:CC68 BR76:CC76 BR75:BV75 BY75:CC75 BR78:CC80 BR77:BW77 BY77:CC77 BR83:CC83 BR81:BW81 BY81:CC82 BR82:BV82 BR85:CC86 BR84:BW84 BY84:CC84 BR88:CC88 BR87:BV87 BY87:CC87 BR92:CC93 BR89:BV89 BX89:CC89 BR90:BW90 BY90:CC91 BR91:BV91 BR95:CC97 BR94:BV94 BY94:CC94">
    <cfRule type="cellIs" dxfId="59" priority="11" operator="greaterThan">
      <formula>1</formula>
    </cfRule>
  </conditionalFormatting>
  <conditionalFormatting sqref="BQ3:BQ97">
    <cfRule type="cellIs" dxfId="58" priority="10" operator="greaterThan">
      <formula>1</formula>
    </cfRule>
  </conditionalFormatting>
  <conditionalFormatting sqref="BA97">
    <cfRule type="duplicateValues" dxfId="57" priority="9"/>
  </conditionalFormatting>
  <conditionalFormatting sqref="C3:C116">
    <cfRule type="cellIs" dxfId="56" priority="7" operator="equal">
      <formula>0</formula>
    </cfRule>
  </conditionalFormatting>
  <conditionalFormatting sqref="S3:S116">
    <cfRule type="colorScale" priority="6">
      <colorScale>
        <cfvo type="min"/>
        <cfvo type="percentile" val="50"/>
        <cfvo type="max"/>
        <color rgb="FF63BE7B"/>
        <color rgb="FFFFEB84"/>
        <color rgb="FFF8696B"/>
      </colorScale>
    </cfRule>
  </conditionalFormatting>
  <conditionalFormatting sqref="BQ3:BQ96">
    <cfRule type="cellIs" dxfId="55" priority="5" operator="greaterThan">
      <formula>0.9</formula>
    </cfRule>
  </conditionalFormatting>
  <conditionalFormatting sqref="BH5">
    <cfRule type="cellIs" dxfId="54" priority="4" operator="equal">
      <formula>0</formula>
    </cfRule>
  </conditionalFormatting>
  <conditionalFormatting sqref="BH9">
    <cfRule type="cellIs" dxfId="53" priority="3" operator="equal">
      <formula>0</formula>
    </cfRule>
  </conditionalFormatting>
  <conditionalFormatting sqref="BI3">
    <cfRule type="cellIs" dxfId="52" priority="2" operator="equal">
      <formula>0</formula>
    </cfRule>
  </conditionalFormatting>
  <conditionalFormatting sqref="BH91:BI91 BI90 BH89 BH87:BI87 BI84 BH82:BI82 BI81 BI77 BH75:BI75 BI56 BH53 BH43:BH44 BI43 BH40:BI40 BI30 BI28 BI14">
    <cfRule type="cellIs" dxfId="51"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203B0-7CC1-1C49-B84D-3860D0B6E7DA}">
  <dimension ref="A1:H4"/>
  <sheetViews>
    <sheetView workbookViewId="0">
      <selection activeCell="H3" sqref="H3"/>
    </sheetView>
  </sheetViews>
  <sheetFormatPr baseColWidth="10" defaultColWidth="11" defaultRowHeight="16" x14ac:dyDescent="0.2"/>
  <sheetData>
    <row r="1" spans="1:8" x14ac:dyDescent="0.2">
      <c r="B1" t="s">
        <v>1</v>
      </c>
      <c r="C1" t="s">
        <v>2</v>
      </c>
      <c r="D1" t="s">
        <v>3</v>
      </c>
      <c r="E1" t="s">
        <v>4</v>
      </c>
      <c r="F1" t="s">
        <v>5</v>
      </c>
      <c r="G1" t="s">
        <v>6</v>
      </c>
      <c r="H1" t="s">
        <v>7</v>
      </c>
    </row>
    <row r="2" spans="1:8" x14ac:dyDescent="0.2">
      <c r="A2">
        <v>2019</v>
      </c>
      <c r="B2" s="13">
        <v>0.77479859533154305</v>
      </c>
      <c r="C2" s="13">
        <v>0.77135699030721205</v>
      </c>
      <c r="D2" s="13">
        <v>0.7389840433318694</v>
      </c>
      <c r="E2" s="13">
        <v>0.75831859152556647</v>
      </c>
      <c r="F2" s="13">
        <v>0.76697398074165135</v>
      </c>
      <c r="G2" s="13">
        <v>0.77920940705529151</v>
      </c>
      <c r="H2" s="13">
        <v>0.77698569654601479</v>
      </c>
    </row>
    <row r="3" spans="1:8" x14ac:dyDescent="0.2">
      <c r="A3">
        <v>2020</v>
      </c>
      <c r="B3" s="13">
        <v>0.78631737655484357</v>
      </c>
      <c r="C3" s="13">
        <v>0.79019977384093476</v>
      </c>
      <c r="D3" s="13">
        <v>0.72815680361854507</v>
      </c>
      <c r="E3" s="13">
        <v>0.57350169619298907</v>
      </c>
      <c r="F3" s="13">
        <v>0.5718055032039201</v>
      </c>
      <c r="G3" s="13">
        <v>0.57660657557316186</v>
      </c>
      <c r="H3" s="13">
        <v>0.56646954918977033</v>
      </c>
    </row>
    <row r="4" spans="1:8" x14ac:dyDescent="0.2">
      <c r="B4" s="37">
        <f>B2-B3</f>
        <v>-1.1518781223300523E-2</v>
      </c>
      <c r="C4" s="37">
        <f t="shared" ref="C4:H4" si="0">C2-C3</f>
        <v>-1.8842783533722707E-2</v>
      </c>
      <c r="D4" s="37">
        <f t="shared" si="0"/>
        <v>1.0827239713324333E-2</v>
      </c>
      <c r="E4" s="37">
        <f t="shared" si="0"/>
        <v>0.18481689533257739</v>
      </c>
      <c r="F4" s="37">
        <f t="shared" si="0"/>
        <v>0.19516847753773126</v>
      </c>
      <c r="G4" s="37">
        <f t="shared" si="0"/>
        <v>0.20260283148212965</v>
      </c>
      <c r="H4" s="37">
        <f t="shared" si="0"/>
        <v>0.21051614735624447</v>
      </c>
    </row>
  </sheetData>
  <phoneticPr fontId="1" type="noConversion"/>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56939-F1EB-5444-9220-180A5661A167}">
  <dimension ref="A1:N191"/>
  <sheetViews>
    <sheetView workbookViewId="0">
      <pane ySplit="1" topLeftCell="A147" activePane="bottomLeft" state="frozen"/>
      <selection pane="bottomLeft" activeCell="A191" sqref="A191:N191"/>
    </sheetView>
  </sheetViews>
  <sheetFormatPr baseColWidth="10" defaultColWidth="11" defaultRowHeight="16" x14ac:dyDescent="0.2"/>
  <cols>
    <col min="3" max="14" width="10.83203125" customWidth="1"/>
  </cols>
  <sheetData>
    <row r="1" spans="1:14" x14ac:dyDescent="0.2">
      <c r="A1" t="s">
        <v>259</v>
      </c>
      <c r="B1" s="4" t="s">
        <v>122</v>
      </c>
      <c r="C1" s="3" t="s">
        <v>1</v>
      </c>
      <c r="D1" s="3" t="s">
        <v>2</v>
      </c>
      <c r="E1" s="3" t="s">
        <v>3</v>
      </c>
      <c r="F1" s="3" t="s">
        <v>4</v>
      </c>
      <c r="G1" s="3" t="s">
        <v>5</v>
      </c>
      <c r="H1" s="3" t="s">
        <v>6</v>
      </c>
      <c r="I1" s="3" t="s">
        <v>7</v>
      </c>
      <c r="J1" s="3" t="s">
        <v>8</v>
      </c>
      <c r="K1" s="3" t="s">
        <v>9</v>
      </c>
      <c r="L1" s="3" t="s">
        <v>10</v>
      </c>
      <c r="M1" s="3" t="s">
        <v>11</v>
      </c>
      <c r="N1" s="3" t="s">
        <v>12</v>
      </c>
    </row>
    <row r="2" spans="1:14" hidden="1" x14ac:dyDescent="0.2">
      <c r="A2">
        <v>2019</v>
      </c>
      <c r="B2" s="4" t="s">
        <v>123</v>
      </c>
      <c r="C2" s="3">
        <v>459</v>
      </c>
      <c r="D2" s="3">
        <v>470</v>
      </c>
      <c r="E2" s="3"/>
      <c r="F2" s="3">
        <v>485</v>
      </c>
      <c r="G2" s="3">
        <v>499</v>
      </c>
      <c r="H2" s="3">
        <v>513</v>
      </c>
      <c r="I2" s="3"/>
      <c r="J2" s="3">
        <v>525</v>
      </c>
      <c r="K2" s="3">
        <v>508</v>
      </c>
      <c r="L2" s="3">
        <v>497</v>
      </c>
      <c r="M2" s="3">
        <v>472</v>
      </c>
      <c r="N2" s="3">
        <v>440</v>
      </c>
    </row>
    <row r="3" spans="1:14" x14ac:dyDescent="0.2">
      <c r="A3">
        <v>2020</v>
      </c>
      <c r="B3" s="4" t="s">
        <v>123</v>
      </c>
      <c r="C3" s="3">
        <v>457</v>
      </c>
      <c r="D3" s="3">
        <v>470</v>
      </c>
      <c r="E3" s="3">
        <v>458</v>
      </c>
      <c r="F3" s="3">
        <v>338</v>
      </c>
      <c r="G3" s="3">
        <v>326</v>
      </c>
      <c r="H3" s="3">
        <v>301</v>
      </c>
      <c r="I3" s="3">
        <v>266</v>
      </c>
      <c r="J3" s="3">
        <v>275</v>
      </c>
      <c r="K3" s="3">
        <v>277</v>
      </c>
      <c r="L3" s="3">
        <v>303</v>
      </c>
      <c r="M3" s="3">
        <v>307</v>
      </c>
      <c r="N3" s="3"/>
    </row>
    <row r="4" spans="1:14" hidden="1" x14ac:dyDescent="0.2">
      <c r="A4">
        <v>2019</v>
      </c>
      <c r="B4" s="4" t="s">
        <v>126</v>
      </c>
      <c r="C4" s="3">
        <v>96</v>
      </c>
      <c r="D4" s="3">
        <v>95</v>
      </c>
      <c r="E4" s="3"/>
      <c r="F4" s="3"/>
      <c r="G4" s="3"/>
      <c r="H4" s="3"/>
      <c r="I4" s="3">
        <v>82</v>
      </c>
      <c r="J4" s="3">
        <v>93</v>
      </c>
      <c r="K4" s="3">
        <v>99</v>
      </c>
      <c r="L4" s="3">
        <v>109</v>
      </c>
      <c r="M4" s="3">
        <v>104</v>
      </c>
      <c r="N4" s="3">
        <v>108</v>
      </c>
    </row>
    <row r="5" spans="1:14" x14ac:dyDescent="0.2">
      <c r="A5">
        <v>2020</v>
      </c>
      <c r="B5" s="4" t="s">
        <v>126</v>
      </c>
      <c r="C5" s="3">
        <v>115</v>
      </c>
      <c r="D5" s="3">
        <v>103</v>
      </c>
      <c r="E5" s="3">
        <v>93</v>
      </c>
      <c r="F5" s="3">
        <v>83</v>
      </c>
      <c r="G5" s="3">
        <v>84</v>
      </c>
      <c r="H5" s="3">
        <v>73</v>
      </c>
      <c r="I5" s="3">
        <v>53</v>
      </c>
      <c r="J5" s="3">
        <v>50</v>
      </c>
      <c r="K5" s="3">
        <v>56</v>
      </c>
      <c r="L5" s="3">
        <v>62</v>
      </c>
      <c r="M5" s="3">
        <v>66</v>
      </c>
      <c r="N5" s="3"/>
    </row>
    <row r="6" spans="1:14" hidden="1" x14ac:dyDescent="0.2">
      <c r="A6">
        <v>2019</v>
      </c>
      <c r="B6" s="4" t="s">
        <v>127</v>
      </c>
      <c r="C6" s="3">
        <v>33</v>
      </c>
      <c r="D6" s="3">
        <v>35</v>
      </c>
      <c r="E6" s="3"/>
      <c r="F6" s="3">
        <v>38</v>
      </c>
      <c r="G6" s="3">
        <v>35</v>
      </c>
      <c r="H6" s="3">
        <v>33</v>
      </c>
      <c r="I6" s="3">
        <v>34</v>
      </c>
      <c r="J6" s="3">
        <v>32</v>
      </c>
      <c r="K6" s="3">
        <v>27</v>
      </c>
      <c r="L6" s="3">
        <v>31</v>
      </c>
      <c r="M6" s="3">
        <v>26</v>
      </c>
      <c r="N6" s="3">
        <v>24</v>
      </c>
    </row>
    <row r="7" spans="1:14" x14ac:dyDescent="0.2">
      <c r="A7">
        <v>2020</v>
      </c>
      <c r="B7" s="4" t="s">
        <v>127</v>
      </c>
      <c r="C7" s="3">
        <v>23</v>
      </c>
      <c r="D7" s="3">
        <v>25</v>
      </c>
      <c r="E7" s="3">
        <v>32</v>
      </c>
      <c r="F7" s="3">
        <v>28</v>
      </c>
      <c r="G7" s="3">
        <v>27</v>
      </c>
      <c r="H7" s="3">
        <v>26</v>
      </c>
      <c r="I7" s="3">
        <v>20</v>
      </c>
      <c r="J7" s="3">
        <v>18</v>
      </c>
      <c r="K7" s="3">
        <v>18</v>
      </c>
      <c r="L7" s="3">
        <v>20</v>
      </c>
      <c r="M7" s="3">
        <v>19</v>
      </c>
      <c r="N7" s="3"/>
    </row>
    <row r="8" spans="1:14" hidden="1" x14ac:dyDescent="0.2">
      <c r="A8">
        <v>2019</v>
      </c>
      <c r="B8" s="4" t="s">
        <v>128</v>
      </c>
      <c r="C8" s="3">
        <v>59</v>
      </c>
      <c r="D8" s="3">
        <v>56</v>
      </c>
      <c r="E8" s="3">
        <v>53</v>
      </c>
      <c r="F8" s="3">
        <v>52</v>
      </c>
      <c r="G8" s="3">
        <v>53</v>
      </c>
      <c r="H8" s="3">
        <v>59</v>
      </c>
      <c r="I8" s="3">
        <v>57</v>
      </c>
      <c r="J8" s="3">
        <v>49</v>
      </c>
      <c r="K8" s="3">
        <v>55</v>
      </c>
      <c r="L8" s="3">
        <v>59</v>
      </c>
      <c r="M8" s="3">
        <v>61</v>
      </c>
      <c r="N8" s="3">
        <v>50</v>
      </c>
    </row>
    <row r="9" spans="1:14" x14ac:dyDescent="0.2">
      <c r="A9">
        <v>2020</v>
      </c>
      <c r="B9" s="4" t="s">
        <v>128</v>
      </c>
      <c r="C9" s="3">
        <v>58</v>
      </c>
      <c r="D9" s="3">
        <v>53</v>
      </c>
      <c r="E9" s="3">
        <v>45</v>
      </c>
      <c r="F9" s="3">
        <v>41</v>
      </c>
      <c r="G9" s="3">
        <v>46</v>
      </c>
      <c r="H9" s="3">
        <v>47</v>
      </c>
      <c r="I9" s="3">
        <v>50</v>
      </c>
      <c r="J9" s="3">
        <v>54</v>
      </c>
      <c r="K9" s="3">
        <v>53</v>
      </c>
      <c r="L9" s="3">
        <v>54</v>
      </c>
      <c r="M9" s="3"/>
      <c r="N9" s="3"/>
    </row>
    <row r="10" spans="1:14" hidden="1" x14ac:dyDescent="0.2">
      <c r="A10">
        <v>2019</v>
      </c>
      <c r="B10" s="4" t="s">
        <v>129</v>
      </c>
      <c r="C10" s="3"/>
      <c r="D10" s="3"/>
      <c r="E10" s="3">
        <v>111</v>
      </c>
      <c r="F10" s="3">
        <v>115</v>
      </c>
      <c r="G10" s="3">
        <v>116</v>
      </c>
      <c r="H10" s="3">
        <v>127</v>
      </c>
      <c r="I10" s="3">
        <v>123</v>
      </c>
      <c r="J10" s="3">
        <v>137</v>
      </c>
      <c r="K10" s="3">
        <v>129</v>
      </c>
      <c r="L10" s="3"/>
      <c r="M10" s="3">
        <v>118</v>
      </c>
      <c r="N10" s="3">
        <v>104</v>
      </c>
    </row>
    <row r="11" spans="1:14" x14ac:dyDescent="0.2">
      <c r="A11">
        <v>2020</v>
      </c>
      <c r="B11" s="4" t="s">
        <v>129</v>
      </c>
      <c r="C11" s="3">
        <v>113</v>
      </c>
      <c r="D11" s="3">
        <v>137</v>
      </c>
      <c r="E11" s="3">
        <v>128</v>
      </c>
      <c r="F11" s="3">
        <v>103</v>
      </c>
      <c r="G11" s="3">
        <v>93</v>
      </c>
      <c r="H11" s="3">
        <v>79</v>
      </c>
      <c r="I11" s="3">
        <v>75</v>
      </c>
      <c r="J11" s="3">
        <v>89</v>
      </c>
      <c r="K11" s="3">
        <v>99</v>
      </c>
      <c r="L11" s="3">
        <v>98</v>
      </c>
      <c r="M11" s="3">
        <v>91</v>
      </c>
      <c r="N11" s="3"/>
    </row>
    <row r="12" spans="1:14" hidden="1" x14ac:dyDescent="0.2">
      <c r="A12">
        <v>2019</v>
      </c>
      <c r="B12" s="4" t="s">
        <v>130</v>
      </c>
      <c r="C12" s="3">
        <v>56</v>
      </c>
      <c r="D12" s="3">
        <v>49</v>
      </c>
      <c r="E12" s="3">
        <v>47</v>
      </c>
      <c r="F12" s="3">
        <v>46</v>
      </c>
      <c r="G12" s="3"/>
      <c r="H12" s="3"/>
      <c r="I12" s="3">
        <v>51</v>
      </c>
      <c r="J12" s="3"/>
      <c r="K12" s="3">
        <v>48</v>
      </c>
      <c r="L12" s="3"/>
      <c r="M12" s="3">
        <v>58</v>
      </c>
      <c r="N12" s="3">
        <v>117</v>
      </c>
    </row>
    <row r="13" spans="1:14" x14ac:dyDescent="0.2">
      <c r="A13">
        <v>2020</v>
      </c>
      <c r="B13" s="4" t="s">
        <v>130</v>
      </c>
      <c r="C13" s="3">
        <v>94</v>
      </c>
      <c r="D13" s="3">
        <v>43</v>
      </c>
      <c r="E13" s="3">
        <v>43</v>
      </c>
      <c r="F13" s="3">
        <v>34</v>
      </c>
      <c r="G13" s="3">
        <v>32</v>
      </c>
      <c r="H13" s="3">
        <v>24</v>
      </c>
      <c r="I13" s="3">
        <v>31</v>
      </c>
      <c r="J13" s="3">
        <v>33</v>
      </c>
      <c r="K13" s="3">
        <v>57</v>
      </c>
      <c r="L13" s="3">
        <v>30</v>
      </c>
      <c r="M13" s="3">
        <v>48</v>
      </c>
      <c r="N13" s="3"/>
    </row>
    <row r="14" spans="1:14" hidden="1" x14ac:dyDescent="0.2">
      <c r="A14">
        <v>2019</v>
      </c>
      <c r="B14" s="4" t="s">
        <v>132</v>
      </c>
      <c r="C14" s="3"/>
      <c r="D14" s="3"/>
      <c r="E14" s="3"/>
      <c r="F14" s="3"/>
      <c r="G14" s="3"/>
      <c r="H14" s="3"/>
      <c r="I14" s="3"/>
      <c r="J14" s="3"/>
      <c r="K14" s="3"/>
      <c r="L14" s="3"/>
      <c r="M14" s="3"/>
      <c r="N14" s="3"/>
    </row>
    <row r="15" spans="1:14" x14ac:dyDescent="0.2">
      <c r="A15">
        <v>2020</v>
      </c>
      <c r="B15" s="4" t="s">
        <v>132</v>
      </c>
      <c r="C15" s="3">
        <v>39</v>
      </c>
      <c r="D15" s="3">
        <v>42</v>
      </c>
      <c r="E15" s="3">
        <v>37</v>
      </c>
      <c r="F15" s="3">
        <v>1</v>
      </c>
      <c r="G15" s="3">
        <v>2</v>
      </c>
      <c r="H15" s="3">
        <v>3</v>
      </c>
      <c r="I15" s="3">
        <v>0</v>
      </c>
      <c r="J15" s="3">
        <v>0</v>
      </c>
      <c r="K15" s="3">
        <v>35</v>
      </c>
      <c r="L15" s="3">
        <v>45</v>
      </c>
      <c r="M15" s="3">
        <v>41</v>
      </c>
      <c r="N15" s="3"/>
    </row>
    <row r="16" spans="1:14" hidden="1" x14ac:dyDescent="0.2">
      <c r="A16">
        <v>2019</v>
      </c>
      <c r="B16" s="4" t="s">
        <v>133</v>
      </c>
      <c r="C16" s="3">
        <v>88</v>
      </c>
      <c r="D16" s="3">
        <v>81</v>
      </c>
      <c r="E16" s="3"/>
      <c r="F16" s="3">
        <v>88</v>
      </c>
      <c r="G16" s="3">
        <v>85</v>
      </c>
      <c r="H16" s="3">
        <v>81</v>
      </c>
      <c r="I16" s="3">
        <v>84</v>
      </c>
      <c r="J16" s="3">
        <v>87</v>
      </c>
      <c r="K16" s="3">
        <v>89</v>
      </c>
      <c r="L16" s="3">
        <v>90</v>
      </c>
      <c r="M16" s="3">
        <v>89</v>
      </c>
      <c r="N16" s="3">
        <v>83</v>
      </c>
    </row>
    <row r="17" spans="1:14" x14ac:dyDescent="0.2">
      <c r="A17">
        <v>2020</v>
      </c>
      <c r="B17" s="4" t="s">
        <v>133</v>
      </c>
      <c r="C17" s="3">
        <v>91</v>
      </c>
      <c r="D17" s="3">
        <v>92</v>
      </c>
      <c r="E17" s="3">
        <v>82</v>
      </c>
      <c r="F17" s="3">
        <v>65</v>
      </c>
      <c r="G17" s="3">
        <v>60</v>
      </c>
      <c r="H17" s="3">
        <v>58</v>
      </c>
      <c r="I17" s="3">
        <v>57</v>
      </c>
      <c r="J17" s="3">
        <v>55</v>
      </c>
      <c r="K17" s="3">
        <v>55</v>
      </c>
      <c r="L17" s="3">
        <v>64</v>
      </c>
      <c r="M17" s="3">
        <v>57</v>
      </c>
      <c r="N17" s="3"/>
    </row>
    <row r="18" spans="1:14" hidden="1" x14ac:dyDescent="0.2">
      <c r="A18">
        <v>2019</v>
      </c>
      <c r="B18" s="4" t="s">
        <v>134</v>
      </c>
      <c r="C18" s="3"/>
      <c r="D18" s="3">
        <v>108</v>
      </c>
      <c r="E18" s="3">
        <v>99</v>
      </c>
      <c r="F18" s="3">
        <v>98</v>
      </c>
      <c r="G18" s="3">
        <v>102</v>
      </c>
      <c r="H18" s="3">
        <v>105</v>
      </c>
      <c r="I18" s="3">
        <v>117</v>
      </c>
      <c r="J18" s="3">
        <v>116</v>
      </c>
      <c r="K18" s="3">
        <v>110</v>
      </c>
      <c r="L18" s="3">
        <v>104</v>
      </c>
      <c r="M18" s="3">
        <v>96</v>
      </c>
      <c r="N18" s="3">
        <v>128</v>
      </c>
    </row>
    <row r="19" spans="1:14" x14ac:dyDescent="0.2">
      <c r="A19">
        <v>2020</v>
      </c>
      <c r="B19" s="4" t="s">
        <v>134</v>
      </c>
      <c r="C19" s="3">
        <v>142</v>
      </c>
      <c r="D19" s="3">
        <v>162</v>
      </c>
      <c r="E19" s="3">
        <v>151</v>
      </c>
      <c r="F19" s="3">
        <v>131</v>
      </c>
      <c r="G19" s="3">
        <v>122</v>
      </c>
      <c r="H19" s="3">
        <v>119</v>
      </c>
      <c r="I19" s="3">
        <v>133</v>
      </c>
      <c r="J19" s="3">
        <v>141</v>
      </c>
      <c r="K19" s="3">
        <v>142</v>
      </c>
      <c r="L19" s="3">
        <v>150</v>
      </c>
      <c r="M19" s="3">
        <v>139</v>
      </c>
      <c r="N19" s="3"/>
    </row>
    <row r="20" spans="1:14" hidden="1" x14ac:dyDescent="0.2">
      <c r="A20">
        <v>2019</v>
      </c>
      <c r="B20" s="4" t="s">
        <v>135</v>
      </c>
      <c r="C20" s="3"/>
      <c r="D20" s="3">
        <v>324</v>
      </c>
      <c r="E20" s="3"/>
      <c r="F20" s="3">
        <v>327</v>
      </c>
      <c r="G20" s="3">
        <v>330</v>
      </c>
      <c r="H20" s="3">
        <v>345</v>
      </c>
      <c r="I20" s="3">
        <v>340</v>
      </c>
      <c r="J20" s="3"/>
      <c r="K20" s="3">
        <v>308</v>
      </c>
      <c r="L20" s="3">
        <v>316</v>
      </c>
      <c r="M20" s="3">
        <v>330</v>
      </c>
      <c r="N20" s="3">
        <v>325</v>
      </c>
    </row>
    <row r="21" spans="1:14" x14ac:dyDescent="0.2">
      <c r="A21">
        <v>2020</v>
      </c>
      <c r="B21" s="4" t="s">
        <v>135</v>
      </c>
      <c r="C21" s="3">
        <v>311</v>
      </c>
      <c r="D21" s="3">
        <v>203</v>
      </c>
      <c r="E21" s="3">
        <v>211</v>
      </c>
      <c r="F21" s="3">
        <v>183</v>
      </c>
      <c r="G21" s="3">
        <v>177</v>
      </c>
      <c r="H21" s="3">
        <v>164</v>
      </c>
      <c r="I21" s="3">
        <v>169</v>
      </c>
      <c r="J21" s="3">
        <v>172</v>
      </c>
      <c r="K21" s="3">
        <v>177</v>
      </c>
      <c r="L21" s="3">
        <v>198</v>
      </c>
      <c r="M21" s="3">
        <v>221</v>
      </c>
      <c r="N21" s="3"/>
    </row>
    <row r="22" spans="1:14" hidden="1" x14ac:dyDescent="0.2">
      <c r="A22">
        <v>2019</v>
      </c>
      <c r="B22" s="4" t="s">
        <v>136</v>
      </c>
      <c r="C22" s="3">
        <v>526</v>
      </c>
      <c r="D22" s="3">
        <v>542</v>
      </c>
      <c r="E22" s="3">
        <v>529</v>
      </c>
      <c r="F22" s="3">
        <v>534</v>
      </c>
      <c r="G22" s="3">
        <v>530</v>
      </c>
      <c r="H22" s="3">
        <v>522</v>
      </c>
      <c r="I22" s="3"/>
      <c r="J22" s="3">
        <v>541</v>
      </c>
      <c r="K22" s="3">
        <v>549</v>
      </c>
      <c r="L22" s="3">
        <v>545</v>
      </c>
      <c r="M22" s="3">
        <v>544</v>
      </c>
      <c r="N22" s="3">
        <v>503</v>
      </c>
    </row>
    <row r="23" spans="1:14" x14ac:dyDescent="0.2">
      <c r="A23">
        <v>2020</v>
      </c>
      <c r="B23" s="4" t="s">
        <v>136</v>
      </c>
      <c r="C23" s="3">
        <v>512</v>
      </c>
      <c r="D23" s="3">
        <v>527</v>
      </c>
      <c r="E23" s="3">
        <v>463</v>
      </c>
      <c r="F23" s="3">
        <v>357</v>
      </c>
      <c r="G23" s="3">
        <v>369</v>
      </c>
      <c r="H23" s="3">
        <v>363</v>
      </c>
      <c r="I23" s="3">
        <v>344</v>
      </c>
      <c r="J23" s="3">
        <v>339</v>
      </c>
      <c r="K23" s="3">
        <v>363</v>
      </c>
      <c r="L23" s="3">
        <v>375</v>
      </c>
      <c r="M23" s="3">
        <v>395</v>
      </c>
      <c r="N23" s="3"/>
    </row>
    <row r="24" spans="1:14" hidden="1" x14ac:dyDescent="0.2">
      <c r="A24">
        <v>2019</v>
      </c>
      <c r="B24" s="4" t="s">
        <v>137</v>
      </c>
      <c r="C24" s="3">
        <v>237</v>
      </c>
      <c r="D24" s="3">
        <v>229</v>
      </c>
      <c r="E24" s="3">
        <v>49</v>
      </c>
      <c r="F24" s="3">
        <v>224</v>
      </c>
      <c r="G24" s="3">
        <v>232</v>
      </c>
      <c r="H24" s="3">
        <v>223</v>
      </c>
      <c r="I24" s="3">
        <v>222</v>
      </c>
      <c r="J24" s="3">
        <v>233</v>
      </c>
      <c r="K24" s="3">
        <v>235</v>
      </c>
      <c r="L24" s="3">
        <v>240</v>
      </c>
      <c r="M24" s="3">
        <v>226</v>
      </c>
      <c r="N24" s="3">
        <v>160</v>
      </c>
    </row>
    <row r="25" spans="1:14" x14ac:dyDescent="0.2">
      <c r="A25">
        <v>2020</v>
      </c>
      <c r="B25" s="4" t="s">
        <v>137</v>
      </c>
      <c r="C25" s="3">
        <v>146</v>
      </c>
      <c r="D25" s="3">
        <v>132</v>
      </c>
      <c r="E25" s="3">
        <v>127</v>
      </c>
      <c r="F25" s="3">
        <v>91</v>
      </c>
      <c r="G25" s="3">
        <v>92</v>
      </c>
      <c r="H25" s="3">
        <v>116</v>
      </c>
      <c r="I25" s="3">
        <v>116</v>
      </c>
      <c r="J25" s="3">
        <v>121</v>
      </c>
      <c r="K25" s="3">
        <v>132</v>
      </c>
      <c r="L25" s="3">
        <v>146</v>
      </c>
      <c r="M25" s="3">
        <v>142</v>
      </c>
      <c r="N25" s="3"/>
    </row>
    <row r="26" spans="1:14" hidden="1" x14ac:dyDescent="0.2">
      <c r="A26">
        <v>2019</v>
      </c>
      <c r="B26" s="4" t="s">
        <v>138</v>
      </c>
      <c r="C26" s="3">
        <v>337</v>
      </c>
      <c r="D26" s="3">
        <v>362</v>
      </c>
      <c r="E26" s="3">
        <v>344</v>
      </c>
      <c r="F26" s="3">
        <v>340</v>
      </c>
      <c r="G26" s="3">
        <v>335</v>
      </c>
      <c r="H26" s="3">
        <v>324</v>
      </c>
      <c r="I26" s="3">
        <v>330</v>
      </c>
      <c r="J26" s="3">
        <v>342</v>
      </c>
      <c r="K26" s="3">
        <v>343</v>
      </c>
      <c r="L26" s="3">
        <v>346</v>
      </c>
      <c r="M26" s="3">
        <v>312</v>
      </c>
      <c r="N26" s="3">
        <v>317</v>
      </c>
    </row>
    <row r="27" spans="1:14" x14ac:dyDescent="0.2">
      <c r="A27">
        <v>2020</v>
      </c>
      <c r="B27" s="4" t="s">
        <v>138</v>
      </c>
      <c r="C27" s="3">
        <v>331</v>
      </c>
      <c r="D27" s="3">
        <v>349</v>
      </c>
      <c r="E27" s="3">
        <v>310</v>
      </c>
      <c r="F27" s="3">
        <v>232</v>
      </c>
      <c r="G27" s="3">
        <v>211</v>
      </c>
      <c r="H27" s="3">
        <v>206</v>
      </c>
      <c r="I27" s="3">
        <v>193</v>
      </c>
      <c r="J27" s="3">
        <v>190</v>
      </c>
      <c r="K27" s="3">
        <v>192</v>
      </c>
      <c r="L27" s="3">
        <v>198</v>
      </c>
      <c r="M27" s="3">
        <v>200</v>
      </c>
      <c r="N27" s="3"/>
    </row>
    <row r="28" spans="1:14" hidden="1" x14ac:dyDescent="0.2">
      <c r="A28">
        <v>2019</v>
      </c>
      <c r="B28" s="4" t="s">
        <v>139</v>
      </c>
      <c r="C28" s="3">
        <v>207</v>
      </c>
      <c r="D28" s="3">
        <v>190</v>
      </c>
      <c r="E28" s="3">
        <v>178</v>
      </c>
      <c r="F28" s="3">
        <v>195</v>
      </c>
      <c r="G28" s="3">
        <v>177</v>
      </c>
      <c r="H28" s="3">
        <v>186</v>
      </c>
      <c r="I28" s="3">
        <v>182</v>
      </c>
      <c r="J28" s="3">
        <v>179</v>
      </c>
      <c r="K28" s="3">
        <v>187</v>
      </c>
      <c r="L28" s="3">
        <v>191</v>
      </c>
      <c r="M28" s="3">
        <v>183</v>
      </c>
      <c r="N28" s="3">
        <v>164</v>
      </c>
    </row>
    <row r="29" spans="1:14" x14ac:dyDescent="0.2">
      <c r="A29">
        <v>2020</v>
      </c>
      <c r="B29" s="4" t="s">
        <v>139</v>
      </c>
      <c r="C29" s="3">
        <v>192</v>
      </c>
      <c r="D29" s="3">
        <v>193</v>
      </c>
      <c r="E29" s="3">
        <v>162</v>
      </c>
      <c r="F29" s="3">
        <v>104</v>
      </c>
      <c r="G29" s="3">
        <v>91</v>
      </c>
      <c r="H29" s="3">
        <v>81</v>
      </c>
      <c r="I29" s="3">
        <v>98</v>
      </c>
      <c r="J29" s="3">
        <v>106</v>
      </c>
      <c r="K29" s="3">
        <v>121</v>
      </c>
      <c r="L29" s="3">
        <v>128</v>
      </c>
      <c r="M29" s="3">
        <v>114</v>
      </c>
      <c r="N29" s="3"/>
    </row>
    <row r="30" spans="1:14" hidden="1" x14ac:dyDescent="0.2">
      <c r="A30">
        <v>2019</v>
      </c>
      <c r="B30" s="4" t="s">
        <v>141</v>
      </c>
      <c r="C30" s="3">
        <v>151</v>
      </c>
      <c r="D30" s="3">
        <v>145</v>
      </c>
      <c r="E30" s="3">
        <v>148</v>
      </c>
      <c r="F30" s="3">
        <v>156</v>
      </c>
      <c r="G30" s="3">
        <v>160</v>
      </c>
      <c r="H30" s="3">
        <v>179</v>
      </c>
      <c r="I30" s="3">
        <v>148</v>
      </c>
      <c r="J30" s="3">
        <v>140</v>
      </c>
      <c r="K30" s="3">
        <v>126</v>
      </c>
      <c r="L30" s="3">
        <v>140</v>
      </c>
      <c r="M30" s="3">
        <v>139</v>
      </c>
      <c r="N30" s="3">
        <v>134</v>
      </c>
    </row>
    <row r="31" spans="1:14" x14ac:dyDescent="0.2">
      <c r="A31">
        <v>2020</v>
      </c>
      <c r="B31" s="4" t="s">
        <v>141</v>
      </c>
      <c r="C31" s="3">
        <v>149</v>
      </c>
      <c r="D31" s="3">
        <v>155</v>
      </c>
      <c r="E31" s="3">
        <v>136</v>
      </c>
      <c r="F31" s="3">
        <v>107</v>
      </c>
      <c r="G31" s="3">
        <v>118</v>
      </c>
      <c r="H31" s="3">
        <v>116</v>
      </c>
      <c r="I31" s="3">
        <v>102</v>
      </c>
      <c r="J31" s="3">
        <v>123</v>
      </c>
      <c r="K31" s="3">
        <v>133</v>
      </c>
      <c r="L31" s="3">
        <v>124</v>
      </c>
      <c r="M31" s="3">
        <v>129</v>
      </c>
      <c r="N31" s="3"/>
    </row>
    <row r="32" spans="1:14" hidden="1" x14ac:dyDescent="0.2">
      <c r="A32">
        <v>2019</v>
      </c>
      <c r="B32" s="4" t="s">
        <v>142</v>
      </c>
      <c r="C32" s="3">
        <v>64</v>
      </c>
      <c r="D32" s="3">
        <v>32</v>
      </c>
      <c r="E32" s="3"/>
      <c r="F32" s="3">
        <v>26</v>
      </c>
      <c r="G32" s="3">
        <v>36</v>
      </c>
      <c r="H32" s="3">
        <v>33</v>
      </c>
      <c r="I32" s="3">
        <v>35</v>
      </c>
      <c r="J32" s="3">
        <v>39</v>
      </c>
      <c r="K32" s="3">
        <v>40</v>
      </c>
      <c r="L32" s="3">
        <v>59</v>
      </c>
      <c r="M32" s="3">
        <v>59</v>
      </c>
      <c r="N32" s="3">
        <v>55</v>
      </c>
    </row>
    <row r="33" spans="1:14" x14ac:dyDescent="0.2">
      <c r="A33">
        <v>2020</v>
      </c>
      <c r="B33" s="4" t="s">
        <v>142</v>
      </c>
      <c r="C33" s="3">
        <v>63</v>
      </c>
      <c r="D33" s="3">
        <v>63</v>
      </c>
      <c r="E33" s="3">
        <v>56</v>
      </c>
      <c r="F33" s="3">
        <v>42</v>
      </c>
      <c r="G33" s="3">
        <v>72</v>
      </c>
      <c r="H33" s="3">
        <v>20</v>
      </c>
      <c r="I33" s="3">
        <v>15</v>
      </c>
      <c r="J33" s="3">
        <v>20</v>
      </c>
      <c r="K33" s="3">
        <v>24</v>
      </c>
      <c r="L33" s="3">
        <v>25</v>
      </c>
      <c r="M33" s="3">
        <v>22</v>
      </c>
      <c r="N33" s="3"/>
    </row>
    <row r="34" spans="1:14" hidden="1" x14ac:dyDescent="0.2">
      <c r="A34">
        <v>2019</v>
      </c>
      <c r="B34" s="4" t="s">
        <v>143</v>
      </c>
      <c r="C34" s="3">
        <v>200</v>
      </c>
      <c r="D34" s="3">
        <v>199</v>
      </c>
      <c r="E34" s="3">
        <v>198</v>
      </c>
      <c r="F34" s="3">
        <v>161</v>
      </c>
      <c r="G34" s="3">
        <v>172</v>
      </c>
      <c r="H34" s="3">
        <v>196</v>
      </c>
      <c r="I34" s="3">
        <v>225</v>
      </c>
      <c r="J34" s="3">
        <v>214</v>
      </c>
      <c r="K34" s="3">
        <v>238</v>
      </c>
      <c r="L34" s="3">
        <v>250</v>
      </c>
      <c r="M34" s="3">
        <v>218</v>
      </c>
      <c r="N34" s="3">
        <v>249</v>
      </c>
    </row>
    <row r="35" spans="1:14" x14ac:dyDescent="0.2">
      <c r="A35">
        <v>2020</v>
      </c>
      <c r="B35" s="4" t="s">
        <v>143</v>
      </c>
      <c r="C35" s="3">
        <v>276</v>
      </c>
      <c r="D35" s="3">
        <v>278</v>
      </c>
      <c r="E35" s="3">
        <v>262</v>
      </c>
      <c r="F35" s="3">
        <v>175</v>
      </c>
      <c r="G35" s="3">
        <v>188</v>
      </c>
      <c r="H35" s="3">
        <v>198</v>
      </c>
      <c r="I35" s="3">
        <v>221</v>
      </c>
      <c r="J35" s="3">
        <v>242</v>
      </c>
      <c r="K35" s="3">
        <v>267</v>
      </c>
      <c r="L35" s="3">
        <v>265</v>
      </c>
      <c r="M35" s="3">
        <v>258</v>
      </c>
      <c r="N35" s="3"/>
    </row>
    <row r="36" spans="1:14" hidden="1" x14ac:dyDescent="0.2">
      <c r="A36">
        <v>2019</v>
      </c>
      <c r="B36" s="4" t="s">
        <v>144</v>
      </c>
      <c r="C36" s="3">
        <v>66</v>
      </c>
      <c r="D36" s="3">
        <v>71</v>
      </c>
      <c r="E36" s="3">
        <v>64</v>
      </c>
      <c r="F36" s="3">
        <v>63</v>
      </c>
      <c r="G36" s="3">
        <v>58</v>
      </c>
      <c r="H36" s="3">
        <v>62</v>
      </c>
      <c r="I36" s="3">
        <v>68</v>
      </c>
      <c r="J36" s="3">
        <v>78</v>
      </c>
      <c r="K36" s="3">
        <v>96</v>
      </c>
      <c r="L36" s="3">
        <v>103</v>
      </c>
      <c r="M36" s="3">
        <v>97</v>
      </c>
      <c r="N36" s="3">
        <v>86</v>
      </c>
    </row>
    <row r="37" spans="1:14" x14ac:dyDescent="0.2">
      <c r="A37">
        <v>2020</v>
      </c>
      <c r="B37" s="4" t="s">
        <v>144</v>
      </c>
      <c r="C37" s="3">
        <v>84</v>
      </c>
      <c r="D37" s="3">
        <v>98</v>
      </c>
      <c r="E37" s="3">
        <v>86</v>
      </c>
      <c r="F37" s="3">
        <v>70</v>
      </c>
      <c r="G37" s="3">
        <v>70</v>
      </c>
      <c r="H37" s="3">
        <v>74</v>
      </c>
      <c r="I37" s="3">
        <v>67</v>
      </c>
      <c r="J37" s="3">
        <v>71</v>
      </c>
      <c r="K37" s="3">
        <v>68</v>
      </c>
      <c r="L37" s="3">
        <v>72</v>
      </c>
      <c r="M37" s="3">
        <v>65</v>
      </c>
      <c r="N37" s="3"/>
    </row>
    <row r="38" spans="1:14" hidden="1" x14ac:dyDescent="0.2">
      <c r="A38">
        <v>2019</v>
      </c>
      <c r="B38" s="4" t="s">
        <v>145</v>
      </c>
      <c r="C38" s="3"/>
      <c r="D38" s="3"/>
      <c r="E38" s="3"/>
      <c r="F38" s="3">
        <v>130</v>
      </c>
      <c r="G38" s="3"/>
      <c r="H38" s="3">
        <v>130</v>
      </c>
      <c r="I38" s="3">
        <v>126</v>
      </c>
      <c r="J38" s="3"/>
      <c r="K38" s="3"/>
      <c r="L38" s="3"/>
      <c r="M38" s="3"/>
      <c r="N38" s="3"/>
    </row>
    <row r="39" spans="1:14" x14ac:dyDescent="0.2">
      <c r="A39">
        <v>2020</v>
      </c>
      <c r="B39" s="4" t="s">
        <v>145</v>
      </c>
      <c r="C39" s="3">
        <v>131</v>
      </c>
      <c r="D39" s="3">
        <v>134</v>
      </c>
      <c r="E39" s="3">
        <v>129</v>
      </c>
      <c r="F39" s="3">
        <v>103</v>
      </c>
      <c r="G39" s="3">
        <v>89</v>
      </c>
      <c r="H39" s="3">
        <v>105</v>
      </c>
      <c r="I39" s="3">
        <v>108</v>
      </c>
      <c r="J39" s="3">
        <v>96</v>
      </c>
      <c r="K39" s="3">
        <v>91</v>
      </c>
      <c r="L39" s="3">
        <v>107</v>
      </c>
      <c r="M39" s="3">
        <v>118</v>
      </c>
      <c r="N39" s="3"/>
    </row>
    <row r="40" spans="1:14" hidden="1" x14ac:dyDescent="0.2">
      <c r="A40">
        <v>2019</v>
      </c>
      <c r="B40" s="4" t="s">
        <v>146</v>
      </c>
      <c r="C40" s="3">
        <v>27</v>
      </c>
      <c r="D40" s="3">
        <v>29</v>
      </c>
      <c r="E40" s="3">
        <v>16</v>
      </c>
      <c r="F40" s="3">
        <v>13</v>
      </c>
      <c r="G40" s="3"/>
      <c r="H40" s="3">
        <v>17</v>
      </c>
      <c r="I40" s="3">
        <v>18</v>
      </c>
      <c r="J40" s="3">
        <v>23</v>
      </c>
      <c r="K40" s="3">
        <v>27</v>
      </c>
      <c r="L40" s="3">
        <v>24</v>
      </c>
      <c r="M40" s="3">
        <v>20</v>
      </c>
      <c r="N40" s="3">
        <v>22</v>
      </c>
    </row>
    <row r="41" spans="1:14" x14ac:dyDescent="0.2">
      <c r="A41">
        <v>2020</v>
      </c>
      <c r="B41" s="4" t="s">
        <v>146</v>
      </c>
      <c r="C41" s="3">
        <v>26</v>
      </c>
      <c r="D41" s="3">
        <v>33</v>
      </c>
      <c r="E41" s="3">
        <v>23</v>
      </c>
      <c r="F41" s="3">
        <v>19</v>
      </c>
      <c r="G41" s="3">
        <v>22</v>
      </c>
      <c r="H41" s="3">
        <v>19</v>
      </c>
      <c r="I41" s="3">
        <v>20</v>
      </c>
      <c r="J41" s="3">
        <v>22</v>
      </c>
      <c r="K41" s="3">
        <v>24</v>
      </c>
      <c r="L41" s="3">
        <v>28</v>
      </c>
      <c r="M41" s="3">
        <v>22</v>
      </c>
      <c r="N41" s="3"/>
    </row>
    <row r="42" spans="1:14" hidden="1" x14ac:dyDescent="0.2">
      <c r="A42">
        <v>2019</v>
      </c>
      <c r="B42" s="4" t="s">
        <v>147</v>
      </c>
      <c r="C42" s="3">
        <v>30</v>
      </c>
      <c r="D42" s="3">
        <v>31</v>
      </c>
      <c r="E42" s="3">
        <v>32</v>
      </c>
      <c r="F42" s="3">
        <v>65</v>
      </c>
      <c r="G42" s="3">
        <v>39</v>
      </c>
      <c r="H42" s="3">
        <v>33</v>
      </c>
      <c r="I42" s="3">
        <v>34</v>
      </c>
      <c r="J42" s="3"/>
      <c r="K42" s="3">
        <v>31</v>
      </c>
      <c r="L42" s="3"/>
      <c r="M42" s="3"/>
      <c r="N42" s="3"/>
    </row>
    <row r="43" spans="1:14" x14ac:dyDescent="0.2">
      <c r="A43">
        <v>2020</v>
      </c>
      <c r="B43" s="4" t="s">
        <v>147</v>
      </c>
      <c r="C43" s="3">
        <v>29</v>
      </c>
      <c r="D43" s="3">
        <v>37</v>
      </c>
      <c r="E43" s="3">
        <v>37</v>
      </c>
      <c r="F43" s="3">
        <v>24</v>
      </c>
      <c r="G43" s="3">
        <v>22</v>
      </c>
      <c r="H43" s="3">
        <v>23</v>
      </c>
      <c r="I43" s="3">
        <v>28</v>
      </c>
      <c r="J43" s="3">
        <v>2</v>
      </c>
      <c r="K43" s="3">
        <v>36</v>
      </c>
      <c r="L43" s="3">
        <v>36</v>
      </c>
      <c r="M43" s="3">
        <v>35</v>
      </c>
      <c r="N43" s="3"/>
    </row>
    <row r="44" spans="1:14" hidden="1" x14ac:dyDescent="0.2">
      <c r="A44">
        <v>2019</v>
      </c>
      <c r="B44" s="4" t="s">
        <v>148</v>
      </c>
      <c r="C44" s="3">
        <v>267</v>
      </c>
      <c r="D44" s="3">
        <v>279</v>
      </c>
      <c r="E44" s="3">
        <v>300</v>
      </c>
      <c r="F44" s="3">
        <v>315</v>
      </c>
      <c r="G44" s="3">
        <v>302</v>
      </c>
      <c r="H44" s="3">
        <v>298</v>
      </c>
      <c r="I44" s="3">
        <v>321</v>
      </c>
      <c r="J44" s="3">
        <v>319</v>
      </c>
      <c r="K44" s="3">
        <v>330</v>
      </c>
      <c r="L44" s="3">
        <v>339</v>
      </c>
      <c r="M44" s="3">
        <v>325</v>
      </c>
      <c r="N44" s="3">
        <v>319</v>
      </c>
    </row>
    <row r="45" spans="1:14" x14ac:dyDescent="0.2">
      <c r="A45">
        <v>2020</v>
      </c>
      <c r="B45" s="4" t="s">
        <v>148</v>
      </c>
      <c r="C45" s="3">
        <v>335</v>
      </c>
      <c r="D45" s="3">
        <v>324</v>
      </c>
      <c r="E45" s="3">
        <v>300</v>
      </c>
      <c r="F45" s="3">
        <v>185</v>
      </c>
      <c r="G45" s="3">
        <v>187</v>
      </c>
      <c r="H45" s="3">
        <v>200</v>
      </c>
      <c r="I45" s="3">
        <v>196</v>
      </c>
      <c r="J45" s="3">
        <v>216</v>
      </c>
      <c r="K45" s="3">
        <v>224</v>
      </c>
      <c r="L45" s="3">
        <v>249</v>
      </c>
      <c r="M45" s="3">
        <v>258</v>
      </c>
      <c r="N45" s="3"/>
    </row>
    <row r="46" spans="1:14" hidden="1" x14ac:dyDescent="0.2">
      <c r="A46">
        <v>2019</v>
      </c>
      <c r="B46" s="4" t="s">
        <v>149</v>
      </c>
      <c r="C46" s="3">
        <v>163</v>
      </c>
      <c r="D46" s="3">
        <v>159</v>
      </c>
      <c r="E46" s="3">
        <v>159</v>
      </c>
      <c r="F46" s="3">
        <v>150</v>
      </c>
      <c r="G46" s="3">
        <v>152</v>
      </c>
      <c r="H46" s="3">
        <v>152</v>
      </c>
      <c r="I46" s="3">
        <v>152</v>
      </c>
      <c r="J46" s="3">
        <v>165</v>
      </c>
      <c r="K46" s="3">
        <v>185</v>
      </c>
      <c r="L46" s="3">
        <v>179</v>
      </c>
      <c r="M46" s="3">
        <v>164</v>
      </c>
      <c r="N46" s="3">
        <v>158</v>
      </c>
    </row>
    <row r="47" spans="1:14" x14ac:dyDescent="0.2">
      <c r="A47">
        <v>2020</v>
      </c>
      <c r="B47" s="4" t="s">
        <v>149</v>
      </c>
      <c r="C47" s="3">
        <v>164</v>
      </c>
      <c r="D47" s="3">
        <v>176</v>
      </c>
      <c r="E47" s="3">
        <v>167</v>
      </c>
      <c r="F47" s="3">
        <v>127</v>
      </c>
      <c r="G47" s="3">
        <v>112</v>
      </c>
      <c r="H47" s="3">
        <v>117</v>
      </c>
      <c r="I47" s="3">
        <v>118</v>
      </c>
      <c r="J47" s="3">
        <v>128</v>
      </c>
      <c r="K47" s="3">
        <v>138</v>
      </c>
      <c r="L47" s="3">
        <v>142</v>
      </c>
      <c r="M47" s="3">
        <v>139</v>
      </c>
      <c r="N47" s="3"/>
    </row>
    <row r="48" spans="1:14" hidden="1" x14ac:dyDescent="0.2">
      <c r="A48">
        <v>2019</v>
      </c>
      <c r="B48" s="4" t="s">
        <v>150</v>
      </c>
      <c r="C48" s="3">
        <v>288</v>
      </c>
      <c r="D48" s="3">
        <v>282</v>
      </c>
      <c r="E48" s="3">
        <v>291</v>
      </c>
      <c r="F48" s="3">
        <v>310</v>
      </c>
      <c r="G48" s="3">
        <v>312</v>
      </c>
      <c r="H48" s="3">
        <v>290</v>
      </c>
      <c r="I48" s="3">
        <v>282</v>
      </c>
      <c r="J48" s="3">
        <v>306</v>
      </c>
      <c r="K48" s="3">
        <v>320</v>
      </c>
      <c r="L48" s="3">
        <v>308</v>
      </c>
      <c r="M48" s="3">
        <v>321</v>
      </c>
      <c r="N48" s="3">
        <v>298</v>
      </c>
    </row>
    <row r="49" spans="1:14" x14ac:dyDescent="0.2">
      <c r="A49">
        <v>2020</v>
      </c>
      <c r="B49" s="4" t="s">
        <v>150</v>
      </c>
      <c r="C49" s="3">
        <v>296</v>
      </c>
      <c r="D49" s="3">
        <v>310</v>
      </c>
      <c r="E49" s="3">
        <v>288</v>
      </c>
      <c r="F49" s="3">
        <v>250</v>
      </c>
      <c r="G49" s="3">
        <v>264</v>
      </c>
      <c r="H49" s="3">
        <v>260</v>
      </c>
      <c r="I49" s="3">
        <v>215</v>
      </c>
      <c r="J49" s="3">
        <v>259</v>
      </c>
      <c r="K49" s="3">
        <v>278</v>
      </c>
      <c r="L49" s="3">
        <v>298</v>
      </c>
      <c r="M49" s="3">
        <v>308</v>
      </c>
      <c r="N49" s="3"/>
    </row>
    <row r="50" spans="1:14" hidden="1" x14ac:dyDescent="0.2">
      <c r="A50">
        <v>2019</v>
      </c>
      <c r="B50" s="4" t="s">
        <v>151</v>
      </c>
      <c r="C50" s="3">
        <v>745</v>
      </c>
      <c r="D50" s="3">
        <v>732</v>
      </c>
      <c r="E50" s="3">
        <v>654</v>
      </c>
      <c r="F50" s="3">
        <v>662</v>
      </c>
      <c r="G50" s="3">
        <v>658</v>
      </c>
      <c r="H50" s="3">
        <v>646</v>
      </c>
      <c r="I50" s="3"/>
      <c r="J50" s="3"/>
      <c r="K50" s="3"/>
      <c r="L50" s="3">
        <v>743</v>
      </c>
      <c r="M50" s="3">
        <v>738</v>
      </c>
      <c r="N50" s="3"/>
    </row>
    <row r="51" spans="1:14" x14ac:dyDescent="0.2">
      <c r="A51">
        <v>2020</v>
      </c>
      <c r="B51" s="4" t="s">
        <v>151</v>
      </c>
      <c r="C51" s="3">
        <v>722</v>
      </c>
      <c r="D51" s="3">
        <v>722</v>
      </c>
      <c r="E51" s="3">
        <v>674</v>
      </c>
      <c r="F51" s="3">
        <v>538</v>
      </c>
      <c r="G51" s="3">
        <v>543</v>
      </c>
      <c r="H51" s="3">
        <v>531</v>
      </c>
      <c r="I51" s="3">
        <v>487</v>
      </c>
      <c r="J51" s="3">
        <v>506</v>
      </c>
      <c r="K51" s="3">
        <v>510</v>
      </c>
      <c r="L51" s="3">
        <v>505</v>
      </c>
      <c r="M51" s="3">
        <v>510</v>
      </c>
      <c r="N51" s="3"/>
    </row>
    <row r="52" spans="1:14" hidden="1" x14ac:dyDescent="0.2">
      <c r="A52">
        <v>2019</v>
      </c>
      <c r="B52" s="4" t="s">
        <v>152</v>
      </c>
      <c r="C52" s="3"/>
      <c r="D52" s="3"/>
      <c r="E52" s="3"/>
      <c r="F52" s="3"/>
      <c r="G52" s="3"/>
      <c r="H52" s="3"/>
      <c r="I52" s="3">
        <v>25</v>
      </c>
      <c r="J52" s="3">
        <v>30</v>
      </c>
      <c r="K52" s="3">
        <v>38</v>
      </c>
      <c r="L52" s="3">
        <v>35</v>
      </c>
      <c r="M52" s="3">
        <v>35</v>
      </c>
      <c r="N52" s="3">
        <v>35</v>
      </c>
    </row>
    <row r="53" spans="1:14" x14ac:dyDescent="0.2">
      <c r="A53">
        <v>2020</v>
      </c>
      <c r="B53" s="4" t="s">
        <v>152</v>
      </c>
      <c r="C53" s="3">
        <v>36</v>
      </c>
      <c r="D53" s="3">
        <v>34</v>
      </c>
      <c r="E53" s="3">
        <v>31</v>
      </c>
      <c r="F53" s="3">
        <v>19</v>
      </c>
      <c r="G53" s="3">
        <v>22</v>
      </c>
      <c r="H53" s="3">
        <v>20</v>
      </c>
      <c r="I53" s="3">
        <v>20</v>
      </c>
      <c r="J53" s="3">
        <v>18</v>
      </c>
      <c r="K53" s="3">
        <v>19</v>
      </c>
      <c r="L53" s="3">
        <v>21</v>
      </c>
      <c r="M53" s="3">
        <v>27</v>
      </c>
      <c r="N53" s="3"/>
    </row>
    <row r="54" spans="1:14" hidden="1" x14ac:dyDescent="0.2">
      <c r="A54">
        <v>2019</v>
      </c>
      <c r="B54" s="4" t="s">
        <v>153</v>
      </c>
      <c r="C54" s="3">
        <v>65</v>
      </c>
      <c r="D54" s="3">
        <v>69</v>
      </c>
      <c r="E54" s="3">
        <v>64</v>
      </c>
      <c r="F54" s="3"/>
      <c r="G54" s="3">
        <v>75</v>
      </c>
      <c r="H54" s="3">
        <v>86</v>
      </c>
      <c r="I54" s="3"/>
      <c r="J54" s="3">
        <v>82</v>
      </c>
      <c r="K54" s="3"/>
      <c r="L54" s="3">
        <v>87</v>
      </c>
      <c r="M54" s="3"/>
      <c r="N54" s="3"/>
    </row>
    <row r="55" spans="1:14" x14ac:dyDescent="0.2">
      <c r="A55">
        <v>2020</v>
      </c>
      <c r="B55" s="4" t="s">
        <v>153</v>
      </c>
      <c r="C55" s="3">
        <v>76</v>
      </c>
      <c r="D55" s="3">
        <v>82</v>
      </c>
      <c r="E55" s="3">
        <v>74</v>
      </c>
      <c r="F55" s="3">
        <v>62</v>
      </c>
      <c r="G55" s="3">
        <v>61</v>
      </c>
      <c r="H55" s="3">
        <v>56</v>
      </c>
      <c r="I55" s="3">
        <v>53</v>
      </c>
      <c r="J55" s="3">
        <v>55</v>
      </c>
      <c r="K55" s="3">
        <v>60</v>
      </c>
      <c r="L55" s="3">
        <v>50</v>
      </c>
      <c r="M55" s="3">
        <v>46</v>
      </c>
      <c r="N55" s="3"/>
    </row>
    <row r="56" spans="1:14" hidden="1" x14ac:dyDescent="0.2">
      <c r="A56">
        <v>2019</v>
      </c>
      <c r="B56" s="4" t="s">
        <v>154</v>
      </c>
      <c r="C56" s="3">
        <v>374</v>
      </c>
      <c r="D56" s="3">
        <v>380</v>
      </c>
      <c r="E56" s="3">
        <v>364</v>
      </c>
      <c r="F56" s="3">
        <v>365</v>
      </c>
      <c r="G56" s="3">
        <v>339</v>
      </c>
      <c r="H56" s="3">
        <v>353</v>
      </c>
      <c r="I56" s="3">
        <v>374</v>
      </c>
      <c r="J56" s="3">
        <v>370</v>
      </c>
      <c r="K56" s="3">
        <v>377</v>
      </c>
      <c r="L56" s="3">
        <v>374</v>
      </c>
      <c r="M56" s="3">
        <v>339</v>
      </c>
      <c r="N56" s="3">
        <v>360</v>
      </c>
    </row>
    <row r="57" spans="1:14" x14ac:dyDescent="0.2">
      <c r="A57">
        <v>2020</v>
      </c>
      <c r="B57" s="4" t="s">
        <v>154</v>
      </c>
      <c r="C57" s="3">
        <v>369</v>
      </c>
      <c r="D57" s="3">
        <v>329</v>
      </c>
      <c r="E57" s="3">
        <v>309</v>
      </c>
      <c r="F57" s="3">
        <v>217</v>
      </c>
      <c r="G57" s="3">
        <v>219</v>
      </c>
      <c r="H57" s="3">
        <v>226</v>
      </c>
      <c r="I57" s="3">
        <v>193</v>
      </c>
      <c r="J57" s="3">
        <v>206</v>
      </c>
      <c r="K57" s="3">
        <v>250</v>
      </c>
      <c r="L57" s="3">
        <v>275</v>
      </c>
      <c r="M57" s="3">
        <v>257</v>
      </c>
      <c r="N57" s="3"/>
    </row>
    <row r="58" spans="1:14" hidden="1" x14ac:dyDescent="0.2">
      <c r="A58">
        <v>2019</v>
      </c>
      <c r="B58" s="4" t="s">
        <v>155</v>
      </c>
      <c r="C58" s="3">
        <v>77</v>
      </c>
      <c r="D58" s="3">
        <v>68</v>
      </c>
      <c r="E58" s="3">
        <v>66</v>
      </c>
      <c r="F58" s="3">
        <v>58</v>
      </c>
      <c r="G58" s="3">
        <v>55</v>
      </c>
      <c r="H58" s="3">
        <v>62</v>
      </c>
      <c r="I58" s="3">
        <v>68</v>
      </c>
      <c r="J58" s="3">
        <v>59</v>
      </c>
      <c r="K58" s="3">
        <v>59</v>
      </c>
      <c r="L58" s="3">
        <v>68</v>
      </c>
      <c r="M58" s="3">
        <v>70</v>
      </c>
      <c r="N58" s="3">
        <v>62</v>
      </c>
    </row>
    <row r="59" spans="1:14" x14ac:dyDescent="0.2">
      <c r="A59">
        <v>2020</v>
      </c>
      <c r="B59" s="4" t="s">
        <v>155</v>
      </c>
      <c r="C59" s="3">
        <v>67</v>
      </c>
      <c r="D59" s="3">
        <v>62</v>
      </c>
      <c r="E59" s="3">
        <v>51</v>
      </c>
      <c r="F59" s="3">
        <v>43</v>
      </c>
      <c r="G59" s="3">
        <v>52</v>
      </c>
      <c r="H59" s="3">
        <v>56</v>
      </c>
      <c r="I59" s="3">
        <v>47</v>
      </c>
      <c r="J59" s="3">
        <v>41</v>
      </c>
      <c r="K59" s="3">
        <v>44</v>
      </c>
      <c r="L59" s="3">
        <v>36</v>
      </c>
      <c r="M59" s="3">
        <v>40</v>
      </c>
      <c r="N59" s="3"/>
    </row>
    <row r="60" spans="1:14" hidden="1" x14ac:dyDescent="0.2">
      <c r="A60">
        <v>2019</v>
      </c>
      <c r="B60" s="4" t="s">
        <v>156</v>
      </c>
      <c r="C60" s="3">
        <v>110</v>
      </c>
      <c r="D60" s="3">
        <v>116</v>
      </c>
      <c r="E60" s="3">
        <v>97</v>
      </c>
      <c r="F60" s="3">
        <v>111</v>
      </c>
      <c r="G60" s="3">
        <v>99</v>
      </c>
      <c r="H60" s="3">
        <v>88</v>
      </c>
      <c r="I60" s="3">
        <v>117</v>
      </c>
      <c r="J60" s="3">
        <v>98</v>
      </c>
      <c r="K60" s="3">
        <v>109</v>
      </c>
      <c r="L60" s="3">
        <v>123</v>
      </c>
      <c r="M60" s="3">
        <v>113</v>
      </c>
      <c r="N60" s="3">
        <v>107</v>
      </c>
    </row>
    <row r="61" spans="1:14" x14ac:dyDescent="0.2">
      <c r="A61">
        <v>2020</v>
      </c>
      <c r="B61" s="4" t="s">
        <v>156</v>
      </c>
      <c r="C61" s="3">
        <v>113</v>
      </c>
      <c r="D61" s="3">
        <v>114</v>
      </c>
      <c r="E61" s="3">
        <v>106</v>
      </c>
      <c r="F61" s="3">
        <v>77</v>
      </c>
      <c r="G61" s="3">
        <v>81</v>
      </c>
      <c r="H61" s="3">
        <v>60</v>
      </c>
      <c r="I61" s="3">
        <v>50</v>
      </c>
      <c r="J61" s="3">
        <v>66</v>
      </c>
      <c r="K61" s="3"/>
      <c r="L61" s="3">
        <v>90</v>
      </c>
      <c r="M61" s="3">
        <v>93</v>
      </c>
      <c r="N61" s="3"/>
    </row>
    <row r="62" spans="1:14" hidden="1" x14ac:dyDescent="0.2">
      <c r="A62">
        <v>2019</v>
      </c>
      <c r="B62" s="4" t="s">
        <v>157</v>
      </c>
      <c r="C62" s="3">
        <v>420</v>
      </c>
      <c r="D62" s="3">
        <v>411</v>
      </c>
      <c r="E62" s="3">
        <v>394</v>
      </c>
      <c r="F62" s="3"/>
      <c r="G62" s="3">
        <v>359</v>
      </c>
      <c r="H62" s="3">
        <v>396</v>
      </c>
      <c r="I62" s="3">
        <v>402</v>
      </c>
      <c r="J62" s="3">
        <v>403</v>
      </c>
      <c r="K62" s="3">
        <v>393</v>
      </c>
      <c r="L62" s="3">
        <v>407</v>
      </c>
      <c r="M62" s="3">
        <v>388</v>
      </c>
      <c r="N62" s="3">
        <v>369</v>
      </c>
    </row>
    <row r="63" spans="1:14" x14ac:dyDescent="0.2">
      <c r="A63">
        <v>2020</v>
      </c>
      <c r="B63" s="4" t="s">
        <v>157</v>
      </c>
      <c r="C63" s="3">
        <v>383</v>
      </c>
      <c r="D63" s="3">
        <v>389</v>
      </c>
      <c r="E63" s="3">
        <v>345</v>
      </c>
      <c r="F63" s="3">
        <v>266</v>
      </c>
      <c r="G63" s="3">
        <v>267</v>
      </c>
      <c r="H63" s="3">
        <v>251</v>
      </c>
      <c r="I63" s="3">
        <v>235</v>
      </c>
      <c r="J63" s="3">
        <v>252</v>
      </c>
      <c r="K63" s="3">
        <v>270</v>
      </c>
      <c r="L63" s="3">
        <v>321</v>
      </c>
      <c r="M63" s="3">
        <v>342</v>
      </c>
      <c r="N63" s="3"/>
    </row>
    <row r="64" spans="1:14" hidden="1" x14ac:dyDescent="0.2">
      <c r="A64">
        <v>2019</v>
      </c>
      <c r="B64" s="4" t="s">
        <v>158</v>
      </c>
      <c r="C64" s="3">
        <v>169</v>
      </c>
      <c r="D64" s="3">
        <v>180</v>
      </c>
      <c r="E64" s="3"/>
      <c r="F64" s="3">
        <v>181</v>
      </c>
      <c r="G64" s="3">
        <v>167</v>
      </c>
      <c r="H64" s="3">
        <v>186</v>
      </c>
      <c r="I64" s="3">
        <v>198</v>
      </c>
      <c r="J64" s="3">
        <v>185</v>
      </c>
      <c r="K64" s="3">
        <v>177</v>
      </c>
      <c r="L64" s="3">
        <v>165</v>
      </c>
      <c r="M64" s="3">
        <v>169</v>
      </c>
      <c r="N64" s="3">
        <v>161</v>
      </c>
    </row>
    <row r="65" spans="1:14" x14ac:dyDescent="0.2">
      <c r="A65">
        <v>2020</v>
      </c>
      <c r="B65" s="4" t="s">
        <v>158</v>
      </c>
      <c r="C65" s="3">
        <v>198</v>
      </c>
      <c r="D65" s="3">
        <v>202</v>
      </c>
      <c r="E65" s="3">
        <v>186</v>
      </c>
      <c r="F65" s="3">
        <v>143</v>
      </c>
      <c r="G65" s="3">
        <v>129</v>
      </c>
      <c r="H65" s="3">
        <v>128</v>
      </c>
      <c r="I65" s="3">
        <v>141</v>
      </c>
      <c r="J65" s="3">
        <v>130</v>
      </c>
      <c r="K65" s="3">
        <v>135</v>
      </c>
      <c r="L65" s="3">
        <v>150</v>
      </c>
      <c r="M65" s="3">
        <v>157</v>
      </c>
      <c r="N65" s="3"/>
    </row>
    <row r="66" spans="1:14" hidden="1" x14ac:dyDescent="0.2">
      <c r="A66">
        <v>2019</v>
      </c>
      <c r="B66" s="4" t="s">
        <v>159</v>
      </c>
      <c r="C66" s="3">
        <v>853</v>
      </c>
      <c r="D66" s="3">
        <v>901</v>
      </c>
      <c r="E66" s="3">
        <v>850</v>
      </c>
      <c r="F66" s="3">
        <v>801</v>
      </c>
      <c r="G66" s="3">
        <v>859</v>
      </c>
      <c r="H66" s="3">
        <v>855</v>
      </c>
      <c r="I66" s="3">
        <v>838</v>
      </c>
      <c r="J66" s="3">
        <v>883</v>
      </c>
      <c r="K66" s="3">
        <v>878</v>
      </c>
      <c r="L66" s="3">
        <v>873</v>
      </c>
      <c r="M66" s="3">
        <v>876</v>
      </c>
      <c r="N66" s="3">
        <v>850</v>
      </c>
    </row>
    <row r="67" spans="1:14" x14ac:dyDescent="0.2">
      <c r="A67">
        <v>2020</v>
      </c>
      <c r="B67" s="4" t="s">
        <v>159</v>
      </c>
      <c r="C67" s="3">
        <v>862</v>
      </c>
      <c r="D67" s="3">
        <v>846</v>
      </c>
      <c r="E67" s="3">
        <v>770</v>
      </c>
      <c r="F67" s="3">
        <v>675</v>
      </c>
      <c r="G67" s="3">
        <v>664</v>
      </c>
      <c r="H67" s="3">
        <v>666</v>
      </c>
      <c r="I67" s="3">
        <v>616</v>
      </c>
      <c r="J67" s="3">
        <v>624</v>
      </c>
      <c r="K67" s="3">
        <v>626</v>
      </c>
      <c r="L67" s="3">
        <v>628</v>
      </c>
      <c r="M67" s="3">
        <v>624</v>
      </c>
      <c r="N67" s="3"/>
    </row>
    <row r="68" spans="1:14" hidden="1" x14ac:dyDescent="0.2">
      <c r="A68">
        <v>2019</v>
      </c>
      <c r="B68" s="4" t="s">
        <v>160</v>
      </c>
      <c r="C68" s="3">
        <v>185</v>
      </c>
      <c r="D68" s="3">
        <v>183</v>
      </c>
      <c r="E68" s="3">
        <v>178</v>
      </c>
      <c r="F68" s="3"/>
      <c r="G68" s="3">
        <v>176</v>
      </c>
      <c r="H68" s="3">
        <v>189</v>
      </c>
      <c r="I68" s="3">
        <v>193</v>
      </c>
      <c r="J68" s="3">
        <v>196</v>
      </c>
      <c r="K68" s="3">
        <v>200</v>
      </c>
      <c r="L68" s="3">
        <v>203</v>
      </c>
      <c r="M68" s="3">
        <v>190</v>
      </c>
      <c r="N68" s="3">
        <v>180</v>
      </c>
    </row>
    <row r="69" spans="1:14" x14ac:dyDescent="0.2">
      <c r="A69">
        <v>2020</v>
      </c>
      <c r="B69" s="4" t="s">
        <v>160</v>
      </c>
      <c r="C69" s="3">
        <v>185</v>
      </c>
      <c r="D69" s="3">
        <v>184</v>
      </c>
      <c r="E69" s="3">
        <v>168</v>
      </c>
      <c r="F69" s="3">
        <v>77</v>
      </c>
      <c r="G69" s="3">
        <v>125</v>
      </c>
      <c r="H69" s="3">
        <v>147</v>
      </c>
      <c r="I69" s="3">
        <v>145</v>
      </c>
      <c r="J69" s="3">
        <v>167</v>
      </c>
      <c r="K69" s="3">
        <v>172</v>
      </c>
      <c r="L69" s="3">
        <v>178</v>
      </c>
      <c r="M69" s="3">
        <v>176</v>
      </c>
      <c r="N69" s="3"/>
    </row>
    <row r="70" spans="1:14" hidden="1" x14ac:dyDescent="0.2">
      <c r="A70">
        <v>2019</v>
      </c>
      <c r="B70" s="4" t="s">
        <v>161</v>
      </c>
      <c r="C70" s="3">
        <v>655</v>
      </c>
      <c r="D70" s="3">
        <v>616</v>
      </c>
      <c r="E70" s="3">
        <v>602</v>
      </c>
      <c r="F70" s="3">
        <v>636</v>
      </c>
      <c r="G70" s="3">
        <v>633</v>
      </c>
      <c r="H70" s="3">
        <v>667</v>
      </c>
      <c r="I70" s="3">
        <v>659</v>
      </c>
      <c r="J70" s="3">
        <v>636</v>
      </c>
      <c r="K70" s="3">
        <v>621</v>
      </c>
      <c r="L70" s="3">
        <v>606</v>
      </c>
      <c r="M70" s="3">
        <v>591</v>
      </c>
      <c r="N70" s="3">
        <v>438</v>
      </c>
    </row>
    <row r="71" spans="1:14" x14ac:dyDescent="0.2">
      <c r="A71">
        <v>2020</v>
      </c>
      <c r="B71" s="4" t="s">
        <v>161</v>
      </c>
      <c r="C71" s="3">
        <v>616</v>
      </c>
      <c r="D71" s="3">
        <v>622</v>
      </c>
      <c r="E71" s="3">
        <v>519</v>
      </c>
      <c r="F71" s="3">
        <v>379</v>
      </c>
      <c r="G71" s="3">
        <v>412</v>
      </c>
      <c r="H71" s="3">
        <v>424</v>
      </c>
      <c r="I71" s="3">
        <v>404</v>
      </c>
      <c r="J71" s="3">
        <v>461</v>
      </c>
      <c r="K71" s="3">
        <v>487</v>
      </c>
      <c r="L71" s="3">
        <v>545</v>
      </c>
      <c r="M71" s="3">
        <v>562</v>
      </c>
      <c r="N71" s="3"/>
    </row>
    <row r="72" spans="1:14" hidden="1" x14ac:dyDescent="0.2">
      <c r="A72">
        <v>2019</v>
      </c>
      <c r="B72" s="4" t="s">
        <v>162</v>
      </c>
      <c r="C72" s="3">
        <v>9</v>
      </c>
      <c r="D72" s="3">
        <v>7</v>
      </c>
      <c r="E72" s="3">
        <v>8</v>
      </c>
      <c r="F72" s="3">
        <v>5</v>
      </c>
      <c r="G72" s="3">
        <v>8</v>
      </c>
      <c r="H72" s="3">
        <v>10</v>
      </c>
      <c r="I72" s="3">
        <v>10</v>
      </c>
      <c r="J72" s="3">
        <v>8</v>
      </c>
      <c r="K72" s="3">
        <v>9</v>
      </c>
      <c r="L72" s="3">
        <v>8</v>
      </c>
      <c r="M72" s="3">
        <v>11</v>
      </c>
      <c r="N72" s="3">
        <v>12</v>
      </c>
    </row>
    <row r="73" spans="1:14" x14ac:dyDescent="0.2">
      <c r="A73">
        <v>2020</v>
      </c>
      <c r="B73" s="4" t="s">
        <v>162</v>
      </c>
      <c r="C73" s="3">
        <v>12</v>
      </c>
      <c r="D73" s="3">
        <v>12</v>
      </c>
      <c r="E73" s="3">
        <v>11</v>
      </c>
      <c r="F73" s="3">
        <v>11</v>
      </c>
      <c r="G73" s="3">
        <v>9</v>
      </c>
      <c r="H73" s="3">
        <v>6</v>
      </c>
      <c r="I73" s="3">
        <v>14</v>
      </c>
      <c r="J73" s="3">
        <v>33</v>
      </c>
      <c r="K73" s="3">
        <v>19</v>
      </c>
      <c r="L73" s="3">
        <v>16</v>
      </c>
      <c r="M73" s="3">
        <v>18</v>
      </c>
      <c r="N73" s="3"/>
    </row>
    <row r="74" spans="1:14" hidden="1" x14ac:dyDescent="0.2">
      <c r="A74">
        <v>2019</v>
      </c>
      <c r="B74" s="4" t="s">
        <v>163</v>
      </c>
      <c r="C74" s="3"/>
      <c r="D74" s="3">
        <v>81</v>
      </c>
      <c r="E74" s="3">
        <v>85</v>
      </c>
      <c r="F74" s="3">
        <v>85</v>
      </c>
      <c r="G74" s="3">
        <v>86</v>
      </c>
      <c r="H74" s="3"/>
      <c r="I74" s="3"/>
      <c r="J74" s="3">
        <v>95</v>
      </c>
      <c r="K74" s="3">
        <v>94</v>
      </c>
      <c r="L74" s="3">
        <v>83</v>
      </c>
      <c r="M74" s="3">
        <v>73</v>
      </c>
      <c r="N74" s="3">
        <v>68</v>
      </c>
    </row>
    <row r="75" spans="1:14" x14ac:dyDescent="0.2">
      <c r="A75">
        <v>2020</v>
      </c>
      <c r="B75" s="4" t="s">
        <v>163</v>
      </c>
      <c r="C75" s="3">
        <v>73</v>
      </c>
      <c r="D75" s="3">
        <v>64</v>
      </c>
      <c r="E75" s="3">
        <v>63</v>
      </c>
      <c r="F75" s="3">
        <v>48</v>
      </c>
      <c r="G75" s="3">
        <v>43</v>
      </c>
      <c r="H75" s="3">
        <v>41</v>
      </c>
      <c r="I75" s="3">
        <v>41</v>
      </c>
      <c r="J75" s="3">
        <v>44</v>
      </c>
      <c r="K75" s="3">
        <v>48</v>
      </c>
      <c r="L75" s="3"/>
      <c r="M75" s="3"/>
      <c r="N75" s="3"/>
    </row>
    <row r="76" spans="1:14" hidden="1" x14ac:dyDescent="0.2">
      <c r="A76">
        <v>2019</v>
      </c>
      <c r="B76" s="4" t="s">
        <v>164</v>
      </c>
      <c r="C76" s="3">
        <v>3</v>
      </c>
      <c r="D76" s="3">
        <v>83</v>
      </c>
      <c r="E76" s="3"/>
      <c r="F76" s="3">
        <v>73</v>
      </c>
      <c r="G76" s="3">
        <v>61</v>
      </c>
      <c r="H76" s="3">
        <v>119</v>
      </c>
      <c r="I76" s="3">
        <v>63</v>
      </c>
      <c r="J76" s="3">
        <v>70</v>
      </c>
      <c r="K76" s="3">
        <v>69</v>
      </c>
      <c r="L76" s="3">
        <v>66</v>
      </c>
      <c r="M76" s="3">
        <v>61</v>
      </c>
      <c r="N76" s="3">
        <v>71</v>
      </c>
    </row>
    <row r="77" spans="1:14" x14ac:dyDescent="0.2">
      <c r="A77">
        <v>2020</v>
      </c>
      <c r="B77" s="4" t="s">
        <v>164</v>
      </c>
      <c r="C77" s="3">
        <v>68</v>
      </c>
      <c r="D77" s="3">
        <v>71</v>
      </c>
      <c r="E77" s="3">
        <v>77</v>
      </c>
      <c r="F77" s="3">
        <v>58</v>
      </c>
      <c r="G77" s="3">
        <v>50</v>
      </c>
      <c r="H77" s="3">
        <v>42</v>
      </c>
      <c r="I77" s="3">
        <v>41</v>
      </c>
      <c r="J77" s="3">
        <v>40</v>
      </c>
      <c r="K77" s="3">
        <v>42</v>
      </c>
      <c r="L77" s="3">
        <v>45</v>
      </c>
      <c r="M77" s="3">
        <v>42</v>
      </c>
      <c r="N77" s="3"/>
    </row>
    <row r="78" spans="1:14" hidden="1" x14ac:dyDescent="0.2">
      <c r="A78">
        <v>2019</v>
      </c>
      <c r="B78" s="4" t="s">
        <v>165</v>
      </c>
      <c r="C78" s="3">
        <v>910</v>
      </c>
      <c r="D78" s="3">
        <v>935</v>
      </c>
      <c r="E78" s="3">
        <v>927</v>
      </c>
      <c r="F78" s="3">
        <v>868</v>
      </c>
      <c r="G78" s="3">
        <v>917</v>
      </c>
      <c r="H78" s="3">
        <v>995</v>
      </c>
      <c r="I78" s="3">
        <v>1008</v>
      </c>
      <c r="J78" s="3">
        <v>1011</v>
      </c>
      <c r="K78" s="3">
        <v>1081</v>
      </c>
      <c r="L78" s="3">
        <v>1067</v>
      </c>
      <c r="M78" s="3">
        <v>1034</v>
      </c>
      <c r="N78" s="3">
        <v>996</v>
      </c>
    </row>
    <row r="79" spans="1:14" x14ac:dyDescent="0.2">
      <c r="A79">
        <v>2020</v>
      </c>
      <c r="B79" s="4" t="s">
        <v>165</v>
      </c>
      <c r="C79" s="3">
        <v>1043</v>
      </c>
      <c r="D79" s="3">
        <v>1042</v>
      </c>
      <c r="E79" s="3">
        <v>953</v>
      </c>
      <c r="F79" s="3">
        <v>810</v>
      </c>
      <c r="G79" s="3">
        <v>784</v>
      </c>
      <c r="H79" s="3">
        <v>739</v>
      </c>
      <c r="I79" s="3">
        <v>709</v>
      </c>
      <c r="J79" s="3">
        <v>725</v>
      </c>
      <c r="K79" s="3">
        <v>745</v>
      </c>
      <c r="L79" s="3">
        <v>695</v>
      </c>
      <c r="M79" s="3">
        <v>718</v>
      </c>
      <c r="N79" s="3"/>
    </row>
    <row r="80" spans="1:14" hidden="1" x14ac:dyDescent="0.2">
      <c r="A80">
        <v>2019</v>
      </c>
      <c r="B80" s="4" t="s">
        <v>166</v>
      </c>
      <c r="C80" s="3">
        <v>89</v>
      </c>
      <c r="D80" s="3"/>
      <c r="E80" s="3"/>
      <c r="F80" s="3"/>
      <c r="G80" s="3"/>
      <c r="H80" s="3"/>
      <c r="I80" s="3"/>
      <c r="J80" s="3"/>
      <c r="K80" s="3">
        <v>84</v>
      </c>
      <c r="L80" s="3">
        <v>68</v>
      </c>
      <c r="M80" s="3">
        <v>63</v>
      </c>
      <c r="N80" s="3">
        <v>68</v>
      </c>
    </row>
    <row r="81" spans="1:14" x14ac:dyDescent="0.2">
      <c r="A81">
        <v>2020</v>
      </c>
      <c r="B81" s="4" t="s">
        <v>166</v>
      </c>
      <c r="C81" s="3">
        <v>72</v>
      </c>
      <c r="D81" s="3">
        <v>82</v>
      </c>
      <c r="E81" s="3">
        <v>64</v>
      </c>
      <c r="F81" s="3">
        <v>50</v>
      </c>
      <c r="G81" s="3">
        <v>48</v>
      </c>
      <c r="H81" s="3">
        <v>57</v>
      </c>
      <c r="I81" s="3">
        <v>56</v>
      </c>
      <c r="J81" s="3">
        <v>59</v>
      </c>
      <c r="K81" s="3">
        <v>79</v>
      </c>
      <c r="L81" s="3">
        <v>83</v>
      </c>
      <c r="M81" s="3">
        <v>71</v>
      </c>
      <c r="N81" s="3"/>
    </row>
    <row r="82" spans="1:14" hidden="1" x14ac:dyDescent="0.2">
      <c r="A82">
        <v>2019</v>
      </c>
      <c r="B82" s="4" t="s">
        <v>167</v>
      </c>
      <c r="C82" s="3">
        <v>257</v>
      </c>
      <c r="D82" s="3">
        <v>277</v>
      </c>
      <c r="E82" s="3">
        <v>259</v>
      </c>
      <c r="F82" s="3">
        <v>251</v>
      </c>
      <c r="G82" s="3">
        <v>229</v>
      </c>
      <c r="H82" s="3"/>
      <c r="I82" s="3">
        <v>260</v>
      </c>
      <c r="J82" s="3">
        <v>268</v>
      </c>
      <c r="K82" s="3">
        <v>269</v>
      </c>
      <c r="L82" s="3">
        <v>279</v>
      </c>
      <c r="M82" s="3">
        <v>266</v>
      </c>
      <c r="N82" s="3">
        <v>237</v>
      </c>
    </row>
    <row r="83" spans="1:14" x14ac:dyDescent="0.2">
      <c r="A83">
        <v>2020</v>
      </c>
      <c r="B83" s="4" t="s">
        <v>167</v>
      </c>
      <c r="C83" s="3">
        <v>237</v>
      </c>
      <c r="D83" s="3">
        <v>255</v>
      </c>
      <c r="E83" s="3">
        <v>250</v>
      </c>
      <c r="F83" s="3">
        <v>225</v>
      </c>
      <c r="G83" s="3">
        <v>251</v>
      </c>
      <c r="H83" s="3">
        <v>240</v>
      </c>
      <c r="I83" s="3">
        <v>242</v>
      </c>
      <c r="J83" s="3">
        <v>237</v>
      </c>
      <c r="K83" s="3">
        <v>237</v>
      </c>
      <c r="L83" s="3">
        <v>247</v>
      </c>
      <c r="M83" s="3">
        <v>264</v>
      </c>
      <c r="N83" s="3"/>
    </row>
    <row r="84" spans="1:14" hidden="1" x14ac:dyDescent="0.2">
      <c r="A84">
        <v>2019</v>
      </c>
      <c r="B84" s="4" t="s">
        <v>168</v>
      </c>
      <c r="C84" s="3">
        <v>129</v>
      </c>
      <c r="D84" s="3">
        <v>131</v>
      </c>
      <c r="E84" s="3"/>
      <c r="F84" s="3">
        <v>119</v>
      </c>
      <c r="G84" s="3">
        <v>127</v>
      </c>
      <c r="H84" s="3">
        <v>134</v>
      </c>
      <c r="I84" s="3">
        <v>148</v>
      </c>
      <c r="J84" s="3">
        <v>143</v>
      </c>
      <c r="K84" s="3">
        <v>136</v>
      </c>
      <c r="L84" s="3">
        <v>130</v>
      </c>
      <c r="M84" s="3">
        <v>138</v>
      </c>
      <c r="N84" s="3">
        <v>142</v>
      </c>
    </row>
    <row r="85" spans="1:14" x14ac:dyDescent="0.2">
      <c r="A85">
        <v>2020</v>
      </c>
      <c r="B85" s="4" t="s">
        <v>168</v>
      </c>
      <c r="C85" s="3">
        <v>135</v>
      </c>
      <c r="D85" s="3">
        <v>136</v>
      </c>
      <c r="E85" s="3">
        <v>106</v>
      </c>
      <c r="F85" s="3">
        <v>88</v>
      </c>
      <c r="G85" s="3">
        <v>96</v>
      </c>
      <c r="H85" s="3">
        <v>108</v>
      </c>
      <c r="I85" s="3">
        <v>108</v>
      </c>
      <c r="J85" s="3">
        <v>96</v>
      </c>
      <c r="K85" s="3">
        <v>103</v>
      </c>
      <c r="L85" s="3">
        <v>102</v>
      </c>
      <c r="M85" s="3">
        <v>110</v>
      </c>
      <c r="N85" s="3"/>
    </row>
    <row r="86" spans="1:14" hidden="1" x14ac:dyDescent="0.2">
      <c r="A86">
        <v>2019</v>
      </c>
      <c r="B86" s="4" t="s">
        <v>169</v>
      </c>
      <c r="C86" s="3">
        <v>179</v>
      </c>
      <c r="D86" s="3">
        <v>184</v>
      </c>
      <c r="E86" s="3">
        <v>182</v>
      </c>
      <c r="F86" s="3">
        <v>173</v>
      </c>
      <c r="G86" s="3"/>
      <c r="H86" s="3">
        <v>194</v>
      </c>
      <c r="I86" s="3">
        <v>177</v>
      </c>
      <c r="J86" s="3">
        <v>192</v>
      </c>
      <c r="K86" s="3">
        <v>218</v>
      </c>
      <c r="L86" s="3">
        <v>205</v>
      </c>
      <c r="M86" s="3"/>
      <c r="N86" s="3"/>
    </row>
    <row r="87" spans="1:14" x14ac:dyDescent="0.2">
      <c r="A87">
        <v>2020</v>
      </c>
      <c r="B87" s="4" t="s">
        <v>169</v>
      </c>
      <c r="C87" s="3">
        <v>202</v>
      </c>
      <c r="D87" s="3">
        <v>197</v>
      </c>
      <c r="E87" s="3">
        <v>174</v>
      </c>
      <c r="F87" s="3">
        <v>133</v>
      </c>
      <c r="G87" s="3">
        <v>137</v>
      </c>
      <c r="H87" s="3">
        <v>144</v>
      </c>
      <c r="I87" s="3">
        <v>154</v>
      </c>
      <c r="J87" s="3">
        <v>150</v>
      </c>
      <c r="K87" s="3">
        <v>155</v>
      </c>
      <c r="L87" s="3">
        <v>157</v>
      </c>
      <c r="M87" s="3">
        <v>189</v>
      </c>
      <c r="N87" s="3"/>
    </row>
    <row r="88" spans="1:14" hidden="1" x14ac:dyDescent="0.2">
      <c r="A88">
        <v>2019</v>
      </c>
      <c r="B88" s="4" t="s">
        <v>170</v>
      </c>
      <c r="C88" s="3"/>
      <c r="D88" s="3">
        <v>69</v>
      </c>
      <c r="E88" s="3">
        <v>61</v>
      </c>
      <c r="F88" s="3">
        <v>53</v>
      </c>
      <c r="G88" s="3">
        <v>59</v>
      </c>
      <c r="H88" s="3">
        <v>73</v>
      </c>
      <c r="I88" s="3">
        <v>75</v>
      </c>
      <c r="J88" s="3">
        <v>67</v>
      </c>
      <c r="K88" s="3">
        <v>77</v>
      </c>
      <c r="L88" s="3">
        <v>79</v>
      </c>
      <c r="M88" s="3">
        <v>73</v>
      </c>
      <c r="N88" s="3">
        <v>68</v>
      </c>
    </row>
    <row r="89" spans="1:14" x14ac:dyDescent="0.2">
      <c r="A89">
        <v>2020</v>
      </c>
      <c r="B89" s="4" t="s">
        <v>170</v>
      </c>
      <c r="C89" s="3">
        <v>71</v>
      </c>
      <c r="D89" s="3">
        <v>72</v>
      </c>
      <c r="E89" s="3">
        <v>70</v>
      </c>
      <c r="F89" s="3">
        <v>59</v>
      </c>
      <c r="G89" s="3">
        <v>54</v>
      </c>
      <c r="H89" s="3">
        <v>42</v>
      </c>
      <c r="I89" s="3">
        <v>42</v>
      </c>
      <c r="J89" s="3">
        <v>46</v>
      </c>
      <c r="K89" s="3">
        <v>43</v>
      </c>
      <c r="L89" s="3">
        <v>44</v>
      </c>
      <c r="M89" s="3">
        <v>45</v>
      </c>
      <c r="N89" s="3"/>
    </row>
    <row r="90" spans="1:14" hidden="1" x14ac:dyDescent="0.2">
      <c r="A90">
        <v>2019</v>
      </c>
      <c r="B90" s="4" t="s">
        <v>171</v>
      </c>
      <c r="C90" s="3">
        <v>168</v>
      </c>
      <c r="D90" s="3">
        <v>163</v>
      </c>
      <c r="E90" s="3">
        <v>163</v>
      </c>
      <c r="F90" s="3">
        <v>147</v>
      </c>
      <c r="G90" s="3">
        <v>152</v>
      </c>
      <c r="H90" s="3">
        <v>165</v>
      </c>
      <c r="I90" s="3">
        <v>168</v>
      </c>
      <c r="J90" s="3">
        <v>164</v>
      </c>
      <c r="K90" s="3"/>
      <c r="L90" s="3">
        <v>158</v>
      </c>
      <c r="M90" s="3">
        <v>158</v>
      </c>
      <c r="N90" s="3">
        <v>156</v>
      </c>
    </row>
    <row r="91" spans="1:14" x14ac:dyDescent="0.2">
      <c r="A91">
        <v>2020</v>
      </c>
      <c r="B91" s="4" t="s">
        <v>171</v>
      </c>
      <c r="C91" s="3">
        <v>183</v>
      </c>
      <c r="D91" s="3">
        <v>176</v>
      </c>
      <c r="E91" s="3">
        <v>169</v>
      </c>
      <c r="F91" s="3">
        <v>124</v>
      </c>
      <c r="G91" s="3">
        <v>117</v>
      </c>
      <c r="H91" s="3">
        <v>99</v>
      </c>
      <c r="I91" s="3">
        <v>91</v>
      </c>
      <c r="J91" s="3">
        <v>105</v>
      </c>
      <c r="K91" s="3">
        <v>99</v>
      </c>
      <c r="L91" s="3">
        <v>98</v>
      </c>
      <c r="M91" s="3">
        <v>101</v>
      </c>
      <c r="N91" s="3"/>
    </row>
    <row r="92" spans="1:14" hidden="1" x14ac:dyDescent="0.2">
      <c r="A92">
        <v>2019</v>
      </c>
      <c r="B92" s="4" t="s">
        <v>173</v>
      </c>
      <c r="C92" s="3">
        <v>281</v>
      </c>
      <c r="D92" s="3">
        <v>280</v>
      </c>
      <c r="E92" s="3">
        <v>267</v>
      </c>
      <c r="F92" s="3"/>
      <c r="G92" s="3">
        <v>289</v>
      </c>
      <c r="H92" s="3">
        <v>290</v>
      </c>
      <c r="I92" s="3">
        <v>286</v>
      </c>
      <c r="J92" s="3">
        <v>280</v>
      </c>
      <c r="K92" s="3">
        <v>283</v>
      </c>
      <c r="L92" s="3">
        <v>279</v>
      </c>
      <c r="M92" s="3">
        <v>278</v>
      </c>
      <c r="N92" s="3"/>
    </row>
    <row r="93" spans="1:14" x14ac:dyDescent="0.2">
      <c r="A93">
        <v>2020</v>
      </c>
      <c r="B93" s="4" t="s">
        <v>173</v>
      </c>
      <c r="C93" s="3">
        <v>280</v>
      </c>
      <c r="D93" s="3">
        <v>287</v>
      </c>
      <c r="E93" s="3">
        <v>293</v>
      </c>
      <c r="F93" s="3">
        <v>242</v>
      </c>
      <c r="G93" s="3">
        <v>230</v>
      </c>
      <c r="H93" s="3">
        <v>221</v>
      </c>
      <c r="I93" s="3">
        <v>207</v>
      </c>
      <c r="J93" s="3">
        <v>240</v>
      </c>
      <c r="K93" s="3">
        <v>250</v>
      </c>
      <c r="L93" s="3">
        <v>260</v>
      </c>
      <c r="M93" s="3">
        <v>268</v>
      </c>
      <c r="N93" s="3"/>
    </row>
    <row r="94" spans="1:14" hidden="1" x14ac:dyDescent="0.2">
      <c r="A94">
        <v>2019</v>
      </c>
      <c r="B94" s="4" t="s">
        <v>174</v>
      </c>
      <c r="C94" s="3">
        <v>44</v>
      </c>
      <c r="D94" s="3">
        <v>54</v>
      </c>
      <c r="E94" s="3">
        <v>46</v>
      </c>
      <c r="F94" s="3">
        <v>47</v>
      </c>
      <c r="G94" s="3">
        <v>52</v>
      </c>
      <c r="H94" s="3">
        <v>50</v>
      </c>
      <c r="I94" s="3">
        <v>59</v>
      </c>
      <c r="J94" s="3">
        <v>55</v>
      </c>
      <c r="K94" s="3">
        <v>57</v>
      </c>
      <c r="L94" s="3">
        <v>63</v>
      </c>
      <c r="M94" s="3">
        <v>56</v>
      </c>
      <c r="N94" s="3">
        <v>55</v>
      </c>
    </row>
    <row r="95" spans="1:14" x14ac:dyDescent="0.2">
      <c r="A95">
        <v>2020</v>
      </c>
      <c r="B95" s="4" t="s">
        <v>174</v>
      </c>
      <c r="C95" s="3">
        <v>57</v>
      </c>
      <c r="D95" s="3">
        <v>66</v>
      </c>
      <c r="E95" s="3">
        <v>57</v>
      </c>
      <c r="F95" s="3">
        <v>31</v>
      </c>
      <c r="G95" s="3">
        <v>36</v>
      </c>
      <c r="H95" s="3">
        <v>45</v>
      </c>
      <c r="I95" s="3">
        <v>51</v>
      </c>
      <c r="J95" s="3">
        <v>51</v>
      </c>
      <c r="K95" s="3">
        <v>62</v>
      </c>
      <c r="L95" s="3">
        <v>60</v>
      </c>
      <c r="M95" s="3">
        <v>50</v>
      </c>
      <c r="N95" s="3"/>
    </row>
    <row r="96" spans="1:14" hidden="1" x14ac:dyDescent="0.2">
      <c r="A96">
        <v>2019</v>
      </c>
      <c r="B96" s="4" t="s">
        <v>175</v>
      </c>
      <c r="C96" s="3">
        <v>233</v>
      </c>
      <c r="D96" s="3">
        <v>253</v>
      </c>
      <c r="E96" s="3">
        <v>246</v>
      </c>
      <c r="F96" s="3">
        <v>242</v>
      </c>
      <c r="G96" s="3">
        <v>244</v>
      </c>
      <c r="H96" s="3">
        <v>255</v>
      </c>
      <c r="I96" s="3">
        <v>249</v>
      </c>
      <c r="J96" s="3">
        <v>251</v>
      </c>
      <c r="K96" s="3">
        <v>259</v>
      </c>
      <c r="L96" s="3">
        <v>274</v>
      </c>
      <c r="M96" s="3">
        <v>263</v>
      </c>
      <c r="N96" s="3">
        <v>252</v>
      </c>
    </row>
    <row r="97" spans="1:14" x14ac:dyDescent="0.2">
      <c r="A97">
        <v>2020</v>
      </c>
      <c r="B97" s="4" t="s">
        <v>175</v>
      </c>
      <c r="C97" s="3">
        <v>285</v>
      </c>
      <c r="D97" s="3">
        <v>309</v>
      </c>
      <c r="E97" s="3">
        <v>271</v>
      </c>
      <c r="F97" s="3">
        <v>193</v>
      </c>
      <c r="G97" s="3">
        <v>224</v>
      </c>
      <c r="H97" s="3">
        <v>226</v>
      </c>
      <c r="I97" s="3">
        <v>218</v>
      </c>
      <c r="J97" s="3">
        <v>257</v>
      </c>
      <c r="K97" s="3">
        <v>270</v>
      </c>
      <c r="L97" s="3">
        <v>275</v>
      </c>
      <c r="M97" s="3">
        <v>245</v>
      </c>
      <c r="N97" s="3"/>
    </row>
    <row r="98" spans="1:14" hidden="1" x14ac:dyDescent="0.2">
      <c r="A98">
        <v>2019</v>
      </c>
      <c r="B98" s="4" t="s">
        <v>176</v>
      </c>
      <c r="C98" s="3"/>
      <c r="D98" s="3"/>
      <c r="E98" s="3"/>
      <c r="F98" s="3"/>
      <c r="G98" s="3"/>
      <c r="H98" s="3"/>
      <c r="I98" s="3">
        <v>8</v>
      </c>
      <c r="J98" s="3">
        <v>19</v>
      </c>
      <c r="K98" s="3">
        <v>24</v>
      </c>
      <c r="L98" s="3">
        <v>20</v>
      </c>
      <c r="M98" s="3">
        <v>19</v>
      </c>
      <c r="N98" s="3">
        <v>14</v>
      </c>
    </row>
    <row r="99" spans="1:14" x14ac:dyDescent="0.2">
      <c r="A99">
        <v>2020</v>
      </c>
      <c r="B99" s="4" t="s">
        <v>176</v>
      </c>
      <c r="C99" s="3">
        <v>14</v>
      </c>
      <c r="D99" s="3">
        <v>19</v>
      </c>
      <c r="E99" s="3">
        <v>14</v>
      </c>
      <c r="F99" s="3">
        <v>10</v>
      </c>
      <c r="G99" s="3">
        <v>13</v>
      </c>
      <c r="H99" s="3">
        <v>12</v>
      </c>
      <c r="I99" s="3">
        <v>12</v>
      </c>
      <c r="J99" s="3">
        <v>15</v>
      </c>
      <c r="K99" s="3">
        <v>14</v>
      </c>
      <c r="L99" s="3">
        <v>13</v>
      </c>
      <c r="M99" s="3">
        <v>12</v>
      </c>
      <c r="N99" s="3"/>
    </row>
    <row r="100" spans="1:14" hidden="1" x14ac:dyDescent="0.2">
      <c r="A100">
        <v>2019</v>
      </c>
      <c r="B100" s="4" t="s">
        <v>177</v>
      </c>
      <c r="C100" s="3">
        <v>119</v>
      </c>
      <c r="D100" s="3">
        <v>123</v>
      </c>
      <c r="E100" s="3"/>
      <c r="F100" s="3">
        <v>104</v>
      </c>
      <c r="G100" s="3">
        <v>115</v>
      </c>
      <c r="H100" s="3">
        <v>128</v>
      </c>
      <c r="I100" s="3">
        <v>120</v>
      </c>
      <c r="J100" s="3">
        <v>130</v>
      </c>
      <c r="K100" s="3">
        <v>137</v>
      </c>
      <c r="L100" s="3">
        <v>140</v>
      </c>
      <c r="M100" s="3">
        <v>138</v>
      </c>
      <c r="N100" s="3">
        <v>129</v>
      </c>
    </row>
    <row r="101" spans="1:14" x14ac:dyDescent="0.2">
      <c r="A101">
        <v>2020</v>
      </c>
      <c r="B101" s="4" t="s">
        <v>177</v>
      </c>
      <c r="C101" s="3">
        <v>127</v>
      </c>
      <c r="D101" s="3">
        <v>132</v>
      </c>
      <c r="E101" s="3">
        <v>120</v>
      </c>
      <c r="F101" s="3">
        <v>95</v>
      </c>
      <c r="G101" s="3">
        <v>102</v>
      </c>
      <c r="H101" s="3">
        <v>104</v>
      </c>
      <c r="I101" s="3">
        <v>129</v>
      </c>
      <c r="J101" s="3">
        <v>130</v>
      </c>
      <c r="K101" s="3">
        <v>126</v>
      </c>
      <c r="L101" s="3">
        <v>131</v>
      </c>
      <c r="M101" s="3">
        <v>123</v>
      </c>
      <c r="N101" s="3"/>
    </row>
    <row r="102" spans="1:14" hidden="1" x14ac:dyDescent="0.2">
      <c r="A102">
        <v>2019</v>
      </c>
      <c r="B102" s="4" t="s">
        <v>178</v>
      </c>
      <c r="C102" s="3">
        <v>241</v>
      </c>
      <c r="D102" s="3">
        <v>238</v>
      </c>
      <c r="E102" s="3"/>
      <c r="F102" s="3">
        <v>234</v>
      </c>
      <c r="G102" s="3">
        <v>242</v>
      </c>
      <c r="H102" s="3">
        <v>251</v>
      </c>
      <c r="I102" s="3">
        <v>268</v>
      </c>
      <c r="J102" s="3">
        <v>255</v>
      </c>
      <c r="K102" s="3">
        <v>251</v>
      </c>
      <c r="L102" s="3">
        <v>240</v>
      </c>
      <c r="M102" s="3">
        <v>241</v>
      </c>
      <c r="N102" s="3">
        <v>236</v>
      </c>
    </row>
    <row r="103" spans="1:14" x14ac:dyDescent="0.2">
      <c r="A103">
        <v>2020</v>
      </c>
      <c r="B103" s="4" t="s">
        <v>178</v>
      </c>
      <c r="C103" s="3">
        <v>244</v>
      </c>
      <c r="D103" s="3">
        <v>254</v>
      </c>
      <c r="E103" s="3">
        <v>230</v>
      </c>
      <c r="F103" s="3">
        <v>185</v>
      </c>
      <c r="G103" s="3">
        <v>169</v>
      </c>
      <c r="H103" s="3">
        <v>175</v>
      </c>
      <c r="I103" s="3">
        <v>170</v>
      </c>
      <c r="J103" s="3">
        <v>167</v>
      </c>
      <c r="K103" s="3">
        <v>177</v>
      </c>
      <c r="L103" s="3">
        <v>176</v>
      </c>
      <c r="M103" s="3">
        <v>181</v>
      </c>
      <c r="N103" s="3"/>
    </row>
    <row r="104" spans="1:14" hidden="1" x14ac:dyDescent="0.2">
      <c r="A104">
        <v>2019</v>
      </c>
      <c r="B104" s="4" t="s">
        <v>179</v>
      </c>
      <c r="C104" s="3">
        <v>150</v>
      </c>
      <c r="D104" s="3">
        <v>138</v>
      </c>
      <c r="E104" s="3">
        <v>140</v>
      </c>
      <c r="F104" s="3">
        <v>158</v>
      </c>
      <c r="G104" s="3">
        <v>153</v>
      </c>
      <c r="H104" s="3">
        <v>150</v>
      </c>
      <c r="I104" s="3"/>
      <c r="J104" s="3"/>
      <c r="K104" s="3">
        <v>170</v>
      </c>
      <c r="L104" s="3">
        <v>185</v>
      </c>
      <c r="M104" s="3">
        <v>189</v>
      </c>
      <c r="N104" s="3">
        <v>161</v>
      </c>
    </row>
    <row r="105" spans="1:14" x14ac:dyDescent="0.2">
      <c r="A105">
        <v>2020</v>
      </c>
      <c r="B105" s="4" t="s">
        <v>179</v>
      </c>
      <c r="C105" s="3">
        <v>153</v>
      </c>
      <c r="D105" s="3">
        <v>167</v>
      </c>
      <c r="E105" s="3">
        <v>136</v>
      </c>
      <c r="F105" s="3">
        <v>80</v>
      </c>
      <c r="G105" s="3">
        <v>79</v>
      </c>
      <c r="H105" s="3">
        <v>75</v>
      </c>
      <c r="I105" s="3">
        <v>71</v>
      </c>
      <c r="J105" s="3">
        <v>68</v>
      </c>
      <c r="K105" s="3">
        <v>84</v>
      </c>
      <c r="L105" s="3">
        <v>105</v>
      </c>
      <c r="M105" s="3">
        <v>124</v>
      </c>
      <c r="N105" s="3"/>
    </row>
    <row r="106" spans="1:14" hidden="1" x14ac:dyDescent="0.2">
      <c r="A106">
        <v>2019</v>
      </c>
      <c r="B106" s="4" t="s">
        <v>180</v>
      </c>
      <c r="C106" s="3"/>
      <c r="D106" s="3"/>
      <c r="E106" s="3"/>
      <c r="F106" s="3"/>
      <c r="G106" s="3"/>
      <c r="H106" s="3"/>
      <c r="I106" s="3"/>
      <c r="J106" s="3"/>
      <c r="K106" s="3"/>
      <c r="L106" s="3"/>
      <c r="M106" s="3"/>
      <c r="N106" s="3"/>
    </row>
    <row r="107" spans="1:14" x14ac:dyDescent="0.2">
      <c r="A107">
        <v>2020</v>
      </c>
      <c r="B107" s="4" t="s">
        <v>180</v>
      </c>
      <c r="C107" s="3">
        <v>76</v>
      </c>
      <c r="D107" s="3">
        <v>90</v>
      </c>
      <c r="E107" s="3">
        <v>93</v>
      </c>
      <c r="F107" s="3">
        <v>65</v>
      </c>
      <c r="G107" s="3">
        <v>62</v>
      </c>
      <c r="H107" s="3">
        <v>67</v>
      </c>
      <c r="I107" s="3">
        <v>71</v>
      </c>
      <c r="J107" s="3">
        <v>90</v>
      </c>
      <c r="K107" s="3">
        <v>102</v>
      </c>
      <c r="L107" s="3">
        <v>104</v>
      </c>
      <c r="M107" s="3">
        <v>92</v>
      </c>
      <c r="N107" s="3"/>
    </row>
    <row r="108" spans="1:14" hidden="1" x14ac:dyDescent="0.2">
      <c r="A108">
        <v>2019</v>
      </c>
      <c r="B108" s="4" t="s">
        <v>181</v>
      </c>
      <c r="C108" s="3">
        <v>49</v>
      </c>
      <c r="D108" s="3">
        <v>63</v>
      </c>
      <c r="E108" s="3">
        <v>62</v>
      </c>
      <c r="F108" s="3">
        <v>71</v>
      </c>
      <c r="G108" s="3">
        <v>74</v>
      </c>
      <c r="H108" s="3">
        <v>56</v>
      </c>
      <c r="I108" s="3">
        <v>67</v>
      </c>
      <c r="J108" s="3">
        <v>69</v>
      </c>
      <c r="K108" s="3">
        <v>71</v>
      </c>
      <c r="L108" s="3">
        <v>65</v>
      </c>
      <c r="M108" s="3">
        <v>57</v>
      </c>
      <c r="N108" s="3">
        <v>50</v>
      </c>
    </row>
    <row r="109" spans="1:14" x14ac:dyDescent="0.2">
      <c r="A109">
        <v>2020</v>
      </c>
      <c r="B109" s="4" t="s">
        <v>181</v>
      </c>
      <c r="C109" s="3">
        <v>55</v>
      </c>
      <c r="D109" s="3">
        <v>60</v>
      </c>
      <c r="E109" s="3">
        <v>56</v>
      </c>
      <c r="F109" s="3">
        <v>45</v>
      </c>
      <c r="G109" s="3">
        <v>41</v>
      </c>
      <c r="H109" s="3">
        <v>43</v>
      </c>
      <c r="I109" s="3">
        <v>41</v>
      </c>
      <c r="J109" s="3">
        <v>42</v>
      </c>
      <c r="K109" s="3">
        <v>51</v>
      </c>
      <c r="L109" s="3">
        <v>65</v>
      </c>
      <c r="M109" s="3">
        <v>71</v>
      </c>
      <c r="N109" s="3"/>
    </row>
    <row r="110" spans="1:14" hidden="1" x14ac:dyDescent="0.2">
      <c r="A110">
        <v>2019</v>
      </c>
      <c r="B110" s="4" t="s">
        <v>182</v>
      </c>
      <c r="C110" s="3">
        <v>182</v>
      </c>
      <c r="D110" s="3">
        <v>177</v>
      </c>
      <c r="E110" s="3">
        <v>171</v>
      </c>
      <c r="F110" s="3">
        <v>170</v>
      </c>
      <c r="G110" s="3">
        <v>173</v>
      </c>
      <c r="H110" s="3">
        <v>183</v>
      </c>
      <c r="I110" s="3">
        <v>170</v>
      </c>
      <c r="J110" s="3">
        <v>180</v>
      </c>
      <c r="K110" s="3">
        <v>186</v>
      </c>
      <c r="L110" s="3">
        <v>186</v>
      </c>
      <c r="M110" s="3">
        <v>181</v>
      </c>
      <c r="N110" s="3">
        <v>160</v>
      </c>
    </row>
    <row r="111" spans="1:14" x14ac:dyDescent="0.2">
      <c r="A111">
        <v>2020</v>
      </c>
      <c r="B111" s="4" t="s">
        <v>182</v>
      </c>
      <c r="C111" s="3">
        <v>159</v>
      </c>
      <c r="D111" s="3">
        <v>169</v>
      </c>
      <c r="E111" s="3">
        <v>158</v>
      </c>
      <c r="F111" s="3">
        <v>135</v>
      </c>
      <c r="G111" s="3">
        <v>131</v>
      </c>
      <c r="H111" s="3">
        <v>149</v>
      </c>
      <c r="I111" s="3">
        <v>170</v>
      </c>
      <c r="J111" s="3">
        <v>147</v>
      </c>
      <c r="K111" s="3">
        <v>159</v>
      </c>
      <c r="L111" s="3">
        <v>177</v>
      </c>
      <c r="M111" s="3">
        <v>183</v>
      </c>
      <c r="N111" s="3"/>
    </row>
    <row r="112" spans="1:14" hidden="1" x14ac:dyDescent="0.2">
      <c r="A112">
        <v>2019</v>
      </c>
      <c r="B112" s="4" t="s">
        <v>183</v>
      </c>
      <c r="C112" s="3">
        <v>1718</v>
      </c>
      <c r="D112" s="3">
        <v>1655</v>
      </c>
      <c r="E112" s="3">
        <v>1688</v>
      </c>
      <c r="F112" s="3">
        <v>1620</v>
      </c>
      <c r="G112" s="3">
        <v>1731</v>
      </c>
      <c r="H112" s="3">
        <v>1579</v>
      </c>
      <c r="I112" s="3">
        <v>1648</v>
      </c>
      <c r="J112" s="3">
        <v>1791</v>
      </c>
      <c r="K112" s="3">
        <v>1635</v>
      </c>
      <c r="L112" s="3">
        <v>1556</v>
      </c>
      <c r="M112" s="3">
        <v>1461</v>
      </c>
      <c r="N112" s="3"/>
    </row>
    <row r="113" spans="1:14" x14ac:dyDescent="0.2">
      <c r="A113">
        <v>2020</v>
      </c>
      <c r="B113" s="4" t="s">
        <v>183</v>
      </c>
      <c r="C113" s="3">
        <v>1549</v>
      </c>
      <c r="D113" s="3">
        <v>1513</v>
      </c>
      <c r="E113" s="3">
        <v>1592</v>
      </c>
      <c r="F113" s="3">
        <v>1371</v>
      </c>
      <c r="G113" s="3">
        <v>1356</v>
      </c>
      <c r="H113" s="3">
        <v>1296</v>
      </c>
      <c r="I113" s="3">
        <v>1365</v>
      </c>
      <c r="J113" s="3">
        <v>1455</v>
      </c>
      <c r="K113" s="3">
        <v>1469</v>
      </c>
      <c r="L113" s="3">
        <v>1547</v>
      </c>
      <c r="M113" s="3">
        <v>1456</v>
      </c>
      <c r="N113" s="3"/>
    </row>
    <row r="114" spans="1:14" hidden="1" x14ac:dyDescent="0.2">
      <c r="A114">
        <v>2019</v>
      </c>
      <c r="B114" s="4" t="s">
        <v>184</v>
      </c>
      <c r="C114" s="3"/>
      <c r="D114" s="3">
        <v>91</v>
      </c>
      <c r="E114" s="3"/>
      <c r="F114" s="3"/>
      <c r="G114" s="3">
        <v>86</v>
      </c>
      <c r="H114" s="3">
        <v>76</v>
      </c>
      <c r="I114" s="3">
        <v>87</v>
      </c>
      <c r="J114" s="3">
        <v>92</v>
      </c>
      <c r="K114" s="3"/>
      <c r="L114" s="3"/>
      <c r="M114" s="3">
        <v>93</v>
      </c>
      <c r="N114" s="3">
        <v>92</v>
      </c>
    </row>
    <row r="115" spans="1:14" x14ac:dyDescent="0.2">
      <c r="A115">
        <v>2020</v>
      </c>
      <c r="B115" s="4" t="s">
        <v>184</v>
      </c>
      <c r="C115" s="3">
        <v>100</v>
      </c>
      <c r="D115" s="3">
        <v>99</v>
      </c>
      <c r="E115" s="3">
        <v>89</v>
      </c>
      <c r="F115" s="3">
        <v>54</v>
      </c>
      <c r="G115" s="3">
        <v>55</v>
      </c>
      <c r="H115" s="3">
        <v>61</v>
      </c>
      <c r="I115" s="3">
        <v>60</v>
      </c>
      <c r="J115" s="3">
        <v>68</v>
      </c>
      <c r="K115" s="3">
        <v>66</v>
      </c>
      <c r="L115" s="3">
        <v>67</v>
      </c>
      <c r="M115" s="3">
        <v>68</v>
      </c>
      <c r="N115" s="3"/>
    </row>
    <row r="116" spans="1:14" hidden="1" x14ac:dyDescent="0.2">
      <c r="A116">
        <v>2019</v>
      </c>
      <c r="B116" s="4" t="s">
        <v>185</v>
      </c>
      <c r="C116" s="3">
        <v>179</v>
      </c>
      <c r="D116" s="3">
        <v>176</v>
      </c>
      <c r="E116" s="3">
        <v>175</v>
      </c>
      <c r="F116" s="3">
        <v>165</v>
      </c>
      <c r="G116" s="3">
        <v>190</v>
      </c>
      <c r="H116" s="3">
        <v>187</v>
      </c>
      <c r="I116" s="3">
        <v>188</v>
      </c>
      <c r="J116" s="3">
        <v>195</v>
      </c>
      <c r="K116" s="3">
        <v>193</v>
      </c>
      <c r="L116" s="3">
        <v>190</v>
      </c>
      <c r="M116" s="3">
        <v>169</v>
      </c>
      <c r="N116" s="3">
        <v>160</v>
      </c>
    </row>
    <row r="117" spans="1:14" x14ac:dyDescent="0.2">
      <c r="A117">
        <v>2020</v>
      </c>
      <c r="B117" s="4" t="s">
        <v>185</v>
      </c>
      <c r="C117" s="3">
        <v>165</v>
      </c>
      <c r="D117" s="3">
        <v>163</v>
      </c>
      <c r="E117" s="3">
        <v>144</v>
      </c>
      <c r="F117" s="3">
        <v>127</v>
      </c>
      <c r="G117" s="3">
        <v>115</v>
      </c>
      <c r="H117" s="3">
        <v>110</v>
      </c>
      <c r="I117" s="3">
        <v>110</v>
      </c>
      <c r="J117" s="3">
        <v>125</v>
      </c>
      <c r="K117" s="3">
        <v>140</v>
      </c>
      <c r="L117" s="3">
        <v>148</v>
      </c>
      <c r="M117" s="3">
        <v>142</v>
      </c>
      <c r="N117" s="3"/>
    </row>
    <row r="118" spans="1:14" hidden="1" x14ac:dyDescent="0.2">
      <c r="A118">
        <v>2019</v>
      </c>
      <c r="B118" s="4" t="s">
        <v>186</v>
      </c>
      <c r="C118" s="3">
        <v>122</v>
      </c>
      <c r="D118" s="3"/>
      <c r="E118" s="3"/>
      <c r="F118" s="3">
        <v>233</v>
      </c>
      <c r="G118" s="3">
        <v>233</v>
      </c>
      <c r="H118" s="3">
        <v>225</v>
      </c>
      <c r="I118" s="3">
        <v>241</v>
      </c>
      <c r="J118" s="3">
        <v>236</v>
      </c>
      <c r="K118" s="3">
        <v>214</v>
      </c>
      <c r="L118" s="3"/>
      <c r="M118" s="3">
        <v>193</v>
      </c>
      <c r="N118" s="3"/>
    </row>
    <row r="119" spans="1:14" x14ac:dyDescent="0.2">
      <c r="A119">
        <v>2020</v>
      </c>
      <c r="B119" s="4" t="s">
        <v>186</v>
      </c>
      <c r="C119" s="3">
        <v>122</v>
      </c>
      <c r="D119" s="3">
        <v>200</v>
      </c>
      <c r="E119" s="3">
        <v>92</v>
      </c>
      <c r="F119" s="3">
        <v>61</v>
      </c>
      <c r="G119" s="3">
        <v>78</v>
      </c>
      <c r="H119" s="3">
        <v>92</v>
      </c>
      <c r="I119" s="3">
        <v>81</v>
      </c>
      <c r="J119" s="3">
        <v>94</v>
      </c>
      <c r="K119" s="3">
        <v>99</v>
      </c>
      <c r="L119" s="3">
        <v>104</v>
      </c>
      <c r="M119" s="3">
        <v>118</v>
      </c>
      <c r="N119" s="3"/>
    </row>
    <row r="120" spans="1:14" hidden="1" x14ac:dyDescent="0.2">
      <c r="A120">
        <v>2019</v>
      </c>
      <c r="B120" s="4" t="s">
        <v>187</v>
      </c>
      <c r="C120" s="3">
        <v>594</v>
      </c>
      <c r="D120" s="3">
        <v>549</v>
      </c>
      <c r="E120" s="3"/>
      <c r="F120" s="3">
        <v>512</v>
      </c>
      <c r="G120" s="3">
        <v>514</v>
      </c>
      <c r="H120" s="3">
        <v>502</v>
      </c>
      <c r="I120" s="3">
        <v>525</v>
      </c>
      <c r="J120" s="3">
        <v>542</v>
      </c>
      <c r="K120" s="3">
        <v>569</v>
      </c>
      <c r="L120" s="3">
        <v>572</v>
      </c>
      <c r="M120" s="3">
        <v>564</v>
      </c>
      <c r="N120" s="3">
        <v>546</v>
      </c>
    </row>
    <row r="121" spans="1:14" x14ac:dyDescent="0.2">
      <c r="A121">
        <v>2020</v>
      </c>
      <c r="B121" s="4" t="s">
        <v>187</v>
      </c>
      <c r="C121" s="3">
        <v>549</v>
      </c>
      <c r="D121" s="3">
        <v>560</v>
      </c>
      <c r="E121" s="3">
        <v>509</v>
      </c>
      <c r="F121" s="3">
        <v>430</v>
      </c>
      <c r="G121" s="3">
        <v>459</v>
      </c>
      <c r="H121" s="3">
        <v>475</v>
      </c>
      <c r="I121" s="3">
        <v>452</v>
      </c>
      <c r="J121" s="3">
        <v>476</v>
      </c>
      <c r="K121" s="3">
        <v>502</v>
      </c>
      <c r="L121" s="3">
        <v>550</v>
      </c>
      <c r="M121" s="3">
        <v>549</v>
      </c>
      <c r="N121" s="3"/>
    </row>
    <row r="122" spans="1:14" hidden="1" x14ac:dyDescent="0.2">
      <c r="A122">
        <v>2019</v>
      </c>
      <c r="B122" s="4" t="s">
        <v>188</v>
      </c>
      <c r="C122" s="3"/>
      <c r="D122" s="3"/>
      <c r="E122" s="3"/>
      <c r="F122" s="3">
        <v>53</v>
      </c>
      <c r="G122" s="3">
        <v>56</v>
      </c>
      <c r="H122" s="3">
        <v>57</v>
      </c>
      <c r="I122" s="3">
        <v>56</v>
      </c>
      <c r="J122" s="3">
        <v>63</v>
      </c>
      <c r="K122" s="3"/>
      <c r="L122" s="3"/>
      <c r="M122" s="3"/>
      <c r="N122" s="3"/>
    </row>
    <row r="123" spans="1:14" x14ac:dyDescent="0.2">
      <c r="A123">
        <v>2020</v>
      </c>
      <c r="B123" s="4" t="s">
        <v>188</v>
      </c>
      <c r="C123" s="3">
        <v>59</v>
      </c>
      <c r="D123" s="3">
        <v>72</v>
      </c>
      <c r="E123" s="3">
        <v>68</v>
      </c>
      <c r="F123" s="3">
        <v>47</v>
      </c>
      <c r="G123" s="3">
        <v>42</v>
      </c>
      <c r="H123" s="3">
        <v>32</v>
      </c>
      <c r="I123" s="3">
        <v>32</v>
      </c>
      <c r="J123" s="3">
        <v>41</v>
      </c>
      <c r="K123" s="3">
        <v>42</v>
      </c>
      <c r="L123" s="3">
        <v>50</v>
      </c>
      <c r="M123" s="3">
        <v>55</v>
      </c>
      <c r="N123" s="3"/>
    </row>
    <row r="124" spans="1:14" hidden="1" x14ac:dyDescent="0.2">
      <c r="A124">
        <v>2019</v>
      </c>
      <c r="B124" s="4" t="s">
        <v>189</v>
      </c>
      <c r="C124" s="3">
        <v>437</v>
      </c>
      <c r="D124" s="3">
        <v>411</v>
      </c>
      <c r="E124" s="3">
        <v>382</v>
      </c>
      <c r="F124" s="3">
        <v>374</v>
      </c>
      <c r="G124" s="3">
        <v>405</v>
      </c>
      <c r="H124" s="3">
        <v>412</v>
      </c>
      <c r="I124" s="3">
        <v>396</v>
      </c>
      <c r="J124" s="3"/>
      <c r="K124" s="3">
        <v>416</v>
      </c>
      <c r="L124" s="3">
        <v>435</v>
      </c>
      <c r="M124" s="3">
        <v>430</v>
      </c>
      <c r="N124" s="3">
        <v>422</v>
      </c>
    </row>
    <row r="125" spans="1:14" x14ac:dyDescent="0.2">
      <c r="A125">
        <v>2020</v>
      </c>
      <c r="B125" s="4" t="s">
        <v>189</v>
      </c>
      <c r="C125" s="3">
        <v>413</v>
      </c>
      <c r="D125" s="3">
        <v>414</v>
      </c>
      <c r="E125" s="3">
        <v>381</v>
      </c>
      <c r="F125" s="3">
        <v>314</v>
      </c>
      <c r="G125" s="3">
        <v>280</v>
      </c>
      <c r="H125" s="3">
        <v>303</v>
      </c>
      <c r="I125" s="3">
        <v>283</v>
      </c>
      <c r="J125" s="3">
        <v>303</v>
      </c>
      <c r="K125" s="3">
        <v>301</v>
      </c>
      <c r="L125" s="3">
        <v>288</v>
      </c>
      <c r="M125" s="3">
        <v>268</v>
      </c>
      <c r="N125" s="3"/>
    </row>
    <row r="126" spans="1:14" hidden="1" x14ac:dyDescent="0.2">
      <c r="A126">
        <v>2019</v>
      </c>
      <c r="B126" s="4" t="s">
        <v>190</v>
      </c>
      <c r="C126" s="3">
        <v>129</v>
      </c>
      <c r="D126" s="3">
        <v>120</v>
      </c>
      <c r="E126" s="3">
        <v>115</v>
      </c>
      <c r="F126" s="3">
        <v>133</v>
      </c>
      <c r="G126" s="3">
        <v>134</v>
      </c>
      <c r="H126" s="3">
        <v>130</v>
      </c>
      <c r="I126" s="3">
        <v>121</v>
      </c>
      <c r="J126" s="3">
        <v>117</v>
      </c>
      <c r="K126" s="3">
        <v>111</v>
      </c>
      <c r="L126" s="3">
        <v>113</v>
      </c>
      <c r="M126" s="3">
        <v>124</v>
      </c>
      <c r="N126" s="3">
        <v>116</v>
      </c>
    </row>
    <row r="127" spans="1:14" x14ac:dyDescent="0.2">
      <c r="A127">
        <v>2020</v>
      </c>
      <c r="B127" s="4" t="s">
        <v>190</v>
      </c>
      <c r="C127" s="3">
        <v>124</v>
      </c>
      <c r="D127" s="3">
        <v>117</v>
      </c>
      <c r="E127" s="3">
        <v>95</v>
      </c>
      <c r="F127" s="3">
        <v>72</v>
      </c>
      <c r="G127" s="3">
        <v>71</v>
      </c>
      <c r="H127" s="3">
        <v>63</v>
      </c>
      <c r="I127" s="3">
        <v>51</v>
      </c>
      <c r="J127" s="3">
        <v>56</v>
      </c>
      <c r="K127" s="3">
        <v>49</v>
      </c>
      <c r="L127" s="3">
        <v>70</v>
      </c>
      <c r="M127" s="3">
        <v>63</v>
      </c>
      <c r="N127" s="3"/>
    </row>
    <row r="128" spans="1:14" hidden="1" x14ac:dyDescent="0.2">
      <c r="A128">
        <v>2019</v>
      </c>
      <c r="B128" s="4" t="s">
        <v>191</v>
      </c>
      <c r="C128" s="3"/>
      <c r="D128" s="3"/>
      <c r="E128" s="3"/>
      <c r="F128" s="3"/>
      <c r="G128" s="3"/>
      <c r="H128" s="3"/>
      <c r="I128" s="3"/>
      <c r="J128" s="3"/>
      <c r="K128" s="3"/>
      <c r="L128" s="3"/>
      <c r="M128" s="3"/>
      <c r="N128" s="3"/>
    </row>
    <row r="129" spans="1:14" x14ac:dyDescent="0.2">
      <c r="A129">
        <v>2020</v>
      </c>
      <c r="B129" s="4" t="s">
        <v>191</v>
      </c>
      <c r="C129" s="3">
        <v>126</v>
      </c>
      <c r="D129" s="3">
        <v>114</v>
      </c>
      <c r="E129" s="3">
        <v>116</v>
      </c>
      <c r="F129" s="3">
        <v>114</v>
      </c>
      <c r="G129" s="3">
        <v>111</v>
      </c>
      <c r="H129" s="3">
        <v>119</v>
      </c>
      <c r="I129" s="3">
        <v>102</v>
      </c>
      <c r="J129" s="3">
        <v>101</v>
      </c>
      <c r="K129" s="3">
        <v>119</v>
      </c>
      <c r="L129" s="3">
        <v>113</v>
      </c>
      <c r="M129" s="3"/>
      <c r="N129" s="3"/>
    </row>
    <row r="130" spans="1:14" hidden="1" x14ac:dyDescent="0.2">
      <c r="A130">
        <v>2019</v>
      </c>
      <c r="B130" s="4" t="s">
        <v>125</v>
      </c>
      <c r="C130" s="3">
        <v>191</v>
      </c>
      <c r="D130" s="3">
        <v>162</v>
      </c>
      <c r="E130" s="3"/>
      <c r="F130" s="3">
        <v>206</v>
      </c>
      <c r="G130" s="3">
        <v>191</v>
      </c>
      <c r="H130" s="3">
        <v>151</v>
      </c>
      <c r="I130" s="3">
        <v>178</v>
      </c>
      <c r="J130" s="3">
        <v>201</v>
      </c>
      <c r="K130" s="3">
        <v>220</v>
      </c>
      <c r="L130" s="3">
        <v>204</v>
      </c>
      <c r="M130" s="3">
        <v>204</v>
      </c>
      <c r="N130" s="3">
        <v>208</v>
      </c>
    </row>
    <row r="131" spans="1:14" x14ac:dyDescent="0.2">
      <c r="A131">
        <v>2020</v>
      </c>
      <c r="B131" s="4" t="s">
        <v>125</v>
      </c>
      <c r="C131" s="3">
        <v>202</v>
      </c>
      <c r="D131" s="3">
        <v>222</v>
      </c>
      <c r="E131" s="3">
        <v>223</v>
      </c>
      <c r="F131" s="3">
        <v>199</v>
      </c>
      <c r="G131" s="3">
        <v>190</v>
      </c>
      <c r="H131" s="3">
        <v>204</v>
      </c>
      <c r="I131" s="3">
        <v>204</v>
      </c>
      <c r="J131" s="3">
        <v>216</v>
      </c>
      <c r="K131" s="3">
        <v>198</v>
      </c>
      <c r="L131" s="3">
        <v>222</v>
      </c>
      <c r="M131" s="3">
        <v>225</v>
      </c>
      <c r="N131" s="3"/>
    </row>
    <row r="132" spans="1:14" hidden="1" x14ac:dyDescent="0.2">
      <c r="A132">
        <v>2019</v>
      </c>
      <c r="B132" s="4" t="s">
        <v>192</v>
      </c>
      <c r="C132" s="3">
        <v>55</v>
      </c>
      <c r="D132" s="3">
        <v>54</v>
      </c>
      <c r="E132" s="3"/>
      <c r="F132" s="3">
        <v>58</v>
      </c>
      <c r="G132" s="3">
        <v>45</v>
      </c>
      <c r="H132" s="3">
        <v>47</v>
      </c>
      <c r="I132" s="3">
        <v>52</v>
      </c>
      <c r="J132" s="3">
        <v>50</v>
      </c>
      <c r="K132" s="3">
        <v>48</v>
      </c>
      <c r="L132" s="3">
        <v>51</v>
      </c>
      <c r="M132" s="3">
        <v>47</v>
      </c>
      <c r="N132" s="3">
        <v>49</v>
      </c>
    </row>
    <row r="133" spans="1:14" x14ac:dyDescent="0.2">
      <c r="A133">
        <v>2020</v>
      </c>
      <c r="B133" s="4" t="s">
        <v>192</v>
      </c>
      <c r="C133" s="3">
        <v>57</v>
      </c>
      <c r="D133" s="3">
        <v>52</v>
      </c>
      <c r="E133" s="3">
        <v>47</v>
      </c>
      <c r="F133" s="3">
        <v>37</v>
      </c>
      <c r="G133" s="3">
        <v>43</v>
      </c>
      <c r="H133" s="3">
        <v>44</v>
      </c>
      <c r="I133" s="3">
        <v>54</v>
      </c>
      <c r="J133" s="3">
        <v>55</v>
      </c>
      <c r="K133" s="3">
        <v>63</v>
      </c>
      <c r="L133" s="3">
        <v>64</v>
      </c>
      <c r="M133" s="3">
        <v>66</v>
      </c>
      <c r="N133" s="3"/>
    </row>
    <row r="134" spans="1:14" hidden="1" x14ac:dyDescent="0.2">
      <c r="A134">
        <v>2019</v>
      </c>
      <c r="B134" s="4" t="s">
        <v>193</v>
      </c>
      <c r="C134" s="3">
        <v>98</v>
      </c>
      <c r="D134" s="3">
        <v>106</v>
      </c>
      <c r="E134" s="3">
        <v>103</v>
      </c>
      <c r="F134" s="3">
        <v>102</v>
      </c>
      <c r="G134" s="3">
        <v>110</v>
      </c>
      <c r="H134" s="3">
        <v>113</v>
      </c>
      <c r="I134" s="3">
        <v>108</v>
      </c>
      <c r="J134" s="3">
        <v>103</v>
      </c>
      <c r="K134" s="3">
        <v>105</v>
      </c>
      <c r="L134" s="3">
        <v>106</v>
      </c>
      <c r="M134" s="3">
        <v>109</v>
      </c>
      <c r="N134" s="3">
        <v>105</v>
      </c>
    </row>
    <row r="135" spans="1:14" x14ac:dyDescent="0.2">
      <c r="A135">
        <v>2020</v>
      </c>
      <c r="B135" s="4" t="s">
        <v>193</v>
      </c>
      <c r="C135" s="3">
        <v>105</v>
      </c>
      <c r="D135" s="3">
        <v>107</v>
      </c>
      <c r="E135" s="3">
        <v>96</v>
      </c>
      <c r="F135" s="3">
        <v>78</v>
      </c>
      <c r="G135" s="3">
        <v>63</v>
      </c>
      <c r="H135" s="3">
        <v>62</v>
      </c>
      <c r="I135" s="3">
        <v>62</v>
      </c>
      <c r="J135" s="3">
        <v>54</v>
      </c>
      <c r="K135" s="3">
        <v>44</v>
      </c>
      <c r="L135" s="3">
        <v>55</v>
      </c>
      <c r="M135" s="3">
        <v>58</v>
      </c>
      <c r="N135" s="3"/>
    </row>
    <row r="136" spans="1:14" hidden="1" x14ac:dyDescent="0.2">
      <c r="A136">
        <v>2019</v>
      </c>
      <c r="B136" s="4" t="s">
        <v>131</v>
      </c>
      <c r="C136" s="3">
        <v>414</v>
      </c>
      <c r="D136" s="3">
        <v>439</v>
      </c>
      <c r="E136" s="3">
        <v>419</v>
      </c>
      <c r="F136" s="3">
        <v>418</v>
      </c>
      <c r="G136" s="3">
        <v>457</v>
      </c>
      <c r="H136" s="3">
        <v>478</v>
      </c>
      <c r="I136" s="3">
        <v>464</v>
      </c>
      <c r="J136" s="3">
        <v>467</v>
      </c>
      <c r="K136" s="3">
        <v>484</v>
      </c>
      <c r="L136" s="3">
        <v>486</v>
      </c>
      <c r="M136" s="3">
        <v>482</v>
      </c>
      <c r="N136" s="3"/>
    </row>
    <row r="137" spans="1:14" x14ac:dyDescent="0.2">
      <c r="A137">
        <v>2020</v>
      </c>
      <c r="B137" s="4" t="s">
        <v>131</v>
      </c>
      <c r="C137" s="3">
        <v>435</v>
      </c>
      <c r="D137" s="3">
        <v>438</v>
      </c>
      <c r="E137" s="3">
        <v>389</v>
      </c>
      <c r="F137" s="3">
        <v>304</v>
      </c>
      <c r="G137" s="3">
        <v>307</v>
      </c>
      <c r="H137" s="3">
        <v>316</v>
      </c>
      <c r="I137" s="3">
        <v>330</v>
      </c>
      <c r="J137" s="3">
        <v>366</v>
      </c>
      <c r="K137" s="3">
        <v>380</v>
      </c>
      <c r="L137" s="3">
        <v>405</v>
      </c>
      <c r="M137" s="3">
        <v>396</v>
      </c>
      <c r="N137" s="3"/>
    </row>
    <row r="138" spans="1:14" hidden="1" x14ac:dyDescent="0.2">
      <c r="A138">
        <v>2019</v>
      </c>
      <c r="B138" s="4" t="s">
        <v>194</v>
      </c>
      <c r="C138" s="3">
        <v>39</v>
      </c>
      <c r="D138" s="3">
        <v>47</v>
      </c>
      <c r="E138" s="3"/>
      <c r="F138" s="3">
        <v>45</v>
      </c>
      <c r="G138" s="3">
        <v>58</v>
      </c>
      <c r="H138" s="3">
        <v>56</v>
      </c>
      <c r="I138" s="3">
        <v>59</v>
      </c>
      <c r="J138" s="3">
        <v>55</v>
      </c>
      <c r="K138" s="3">
        <v>55</v>
      </c>
      <c r="L138" s="3">
        <v>56</v>
      </c>
      <c r="M138" s="3">
        <v>52</v>
      </c>
      <c r="N138" s="3"/>
    </row>
    <row r="139" spans="1:14" x14ac:dyDescent="0.2">
      <c r="A139">
        <v>2020</v>
      </c>
      <c r="B139" s="4" t="s">
        <v>194</v>
      </c>
      <c r="C139" s="3">
        <v>47</v>
      </c>
      <c r="D139" s="3">
        <v>51</v>
      </c>
      <c r="E139" s="3">
        <v>48</v>
      </c>
      <c r="F139" s="3">
        <v>33</v>
      </c>
      <c r="G139" s="3">
        <v>29</v>
      </c>
      <c r="H139" s="3">
        <v>32</v>
      </c>
      <c r="I139" s="3">
        <v>35</v>
      </c>
      <c r="J139" s="3">
        <v>33</v>
      </c>
      <c r="K139" s="3">
        <v>35</v>
      </c>
      <c r="L139" s="3">
        <v>38</v>
      </c>
      <c r="M139" s="3">
        <v>41</v>
      </c>
      <c r="N139" s="3"/>
    </row>
    <row r="140" spans="1:14" hidden="1" x14ac:dyDescent="0.2">
      <c r="A140">
        <v>2019</v>
      </c>
      <c r="B140" s="4" t="s">
        <v>195</v>
      </c>
      <c r="C140" s="3">
        <v>303</v>
      </c>
      <c r="D140" s="3">
        <v>299</v>
      </c>
      <c r="E140" s="3">
        <v>293</v>
      </c>
      <c r="F140" s="3">
        <v>289</v>
      </c>
      <c r="G140" s="3">
        <v>302</v>
      </c>
      <c r="H140" s="3">
        <v>310</v>
      </c>
      <c r="I140" s="3">
        <v>307</v>
      </c>
      <c r="J140" s="3">
        <v>314</v>
      </c>
      <c r="K140" s="3">
        <v>292</v>
      </c>
      <c r="L140" s="3">
        <v>286</v>
      </c>
      <c r="M140" s="3">
        <v>289</v>
      </c>
      <c r="N140" s="3">
        <v>288</v>
      </c>
    </row>
    <row r="141" spans="1:14" x14ac:dyDescent="0.2">
      <c r="A141">
        <v>2020</v>
      </c>
      <c r="B141" s="4" t="s">
        <v>195</v>
      </c>
      <c r="C141" s="3">
        <v>290</v>
      </c>
      <c r="D141" s="3">
        <v>280</v>
      </c>
      <c r="E141" s="3">
        <v>260</v>
      </c>
      <c r="F141" s="3">
        <v>202</v>
      </c>
      <c r="G141" s="3">
        <v>195</v>
      </c>
      <c r="H141" s="3">
        <v>209</v>
      </c>
      <c r="I141" s="3">
        <v>227</v>
      </c>
      <c r="J141" s="3">
        <v>264</v>
      </c>
      <c r="K141" s="3">
        <v>261</v>
      </c>
      <c r="L141" s="3">
        <v>268</v>
      </c>
      <c r="M141" s="3">
        <v>232</v>
      </c>
      <c r="N141" s="3"/>
    </row>
    <row r="142" spans="1:14" hidden="1" x14ac:dyDescent="0.2">
      <c r="A142">
        <v>2019</v>
      </c>
      <c r="B142" s="4" t="s">
        <v>196</v>
      </c>
      <c r="C142" s="3">
        <v>91</v>
      </c>
      <c r="D142" s="3"/>
      <c r="E142" s="3"/>
      <c r="F142" s="3">
        <v>104</v>
      </c>
      <c r="G142" s="3">
        <v>104</v>
      </c>
      <c r="H142" s="3">
        <v>106</v>
      </c>
      <c r="I142" s="3">
        <v>110</v>
      </c>
      <c r="J142" s="3">
        <v>101</v>
      </c>
      <c r="K142" s="3">
        <v>107</v>
      </c>
      <c r="L142" s="3">
        <v>113</v>
      </c>
      <c r="M142" s="3">
        <v>114</v>
      </c>
      <c r="N142" s="3">
        <v>109</v>
      </c>
    </row>
    <row r="143" spans="1:14" x14ac:dyDescent="0.2">
      <c r="A143">
        <v>2020</v>
      </c>
      <c r="B143" s="4" t="s">
        <v>196</v>
      </c>
      <c r="C143" s="3">
        <v>107</v>
      </c>
      <c r="D143" s="3">
        <v>109</v>
      </c>
      <c r="E143" s="3">
        <v>100</v>
      </c>
      <c r="F143" s="3">
        <v>81</v>
      </c>
      <c r="G143" s="3">
        <v>80</v>
      </c>
      <c r="H143" s="3">
        <v>84</v>
      </c>
      <c r="I143" s="3">
        <v>78</v>
      </c>
      <c r="J143" s="3">
        <v>89</v>
      </c>
      <c r="K143" s="3">
        <v>94</v>
      </c>
      <c r="L143" s="3">
        <v>101</v>
      </c>
      <c r="M143" s="3">
        <v>102</v>
      </c>
      <c r="N143" s="3"/>
    </row>
    <row r="144" spans="1:14" hidden="1" x14ac:dyDescent="0.2">
      <c r="A144">
        <v>2019</v>
      </c>
      <c r="B144" s="4" t="s">
        <v>197</v>
      </c>
      <c r="C144" s="3">
        <v>306</v>
      </c>
      <c r="D144" s="3">
        <v>331</v>
      </c>
      <c r="E144" s="3">
        <v>314</v>
      </c>
      <c r="F144" s="3">
        <v>314</v>
      </c>
      <c r="G144" s="3"/>
      <c r="H144" s="3"/>
      <c r="I144" s="3"/>
      <c r="J144" s="3"/>
      <c r="K144" s="3">
        <v>367</v>
      </c>
      <c r="L144" s="3"/>
      <c r="M144" s="3">
        <v>387</v>
      </c>
      <c r="N144" s="3">
        <v>351</v>
      </c>
    </row>
    <row r="145" spans="1:14" x14ac:dyDescent="0.2">
      <c r="A145">
        <v>2020</v>
      </c>
      <c r="B145" s="4" t="s">
        <v>197</v>
      </c>
      <c r="C145" s="3">
        <v>364</v>
      </c>
      <c r="D145" s="3">
        <v>368</v>
      </c>
      <c r="E145" s="3">
        <v>340</v>
      </c>
      <c r="F145" s="3">
        <v>284</v>
      </c>
      <c r="G145" s="3">
        <v>283</v>
      </c>
      <c r="H145" s="3">
        <v>281</v>
      </c>
      <c r="I145" s="3">
        <v>268</v>
      </c>
      <c r="J145" s="3">
        <v>278</v>
      </c>
      <c r="K145" s="3">
        <v>289</v>
      </c>
      <c r="L145" s="3">
        <v>302</v>
      </c>
      <c r="M145" s="3">
        <v>308</v>
      </c>
      <c r="N145" s="3"/>
    </row>
    <row r="146" spans="1:14" hidden="1" x14ac:dyDescent="0.2">
      <c r="A146">
        <v>2019</v>
      </c>
      <c r="B146" s="4" t="s">
        <v>198</v>
      </c>
      <c r="C146" s="3">
        <v>163</v>
      </c>
      <c r="D146" s="3">
        <v>195</v>
      </c>
      <c r="E146" s="3"/>
      <c r="F146" s="3">
        <v>201</v>
      </c>
      <c r="G146" s="3">
        <v>183</v>
      </c>
      <c r="H146" s="3">
        <v>199</v>
      </c>
      <c r="I146" s="3">
        <v>216</v>
      </c>
      <c r="J146" s="3">
        <v>212</v>
      </c>
      <c r="K146" s="3">
        <v>224</v>
      </c>
      <c r="L146" s="3">
        <v>199</v>
      </c>
      <c r="M146" s="3">
        <v>199</v>
      </c>
      <c r="N146" s="3">
        <v>204</v>
      </c>
    </row>
    <row r="147" spans="1:14" x14ac:dyDescent="0.2">
      <c r="A147">
        <v>2020</v>
      </c>
      <c r="B147" s="4" t="s">
        <v>198</v>
      </c>
      <c r="C147" s="3">
        <v>219</v>
      </c>
      <c r="D147" s="3">
        <v>210</v>
      </c>
      <c r="E147" s="3">
        <v>189</v>
      </c>
      <c r="F147" s="3">
        <v>130</v>
      </c>
      <c r="G147" s="3">
        <v>129</v>
      </c>
      <c r="H147" s="3">
        <v>140</v>
      </c>
      <c r="I147" s="3">
        <v>143</v>
      </c>
      <c r="J147" s="3">
        <v>149</v>
      </c>
      <c r="K147" s="3">
        <v>167</v>
      </c>
      <c r="L147" s="3">
        <v>190</v>
      </c>
      <c r="M147" s="3">
        <v>192</v>
      </c>
      <c r="N147" s="3"/>
    </row>
    <row r="148" spans="1:14" hidden="1" x14ac:dyDescent="0.2">
      <c r="A148">
        <v>2019</v>
      </c>
      <c r="B148" s="4" t="s">
        <v>199</v>
      </c>
      <c r="C148" s="3">
        <v>322</v>
      </c>
      <c r="D148" s="3">
        <v>331</v>
      </c>
      <c r="E148" s="3">
        <v>327</v>
      </c>
      <c r="F148" s="3">
        <v>332</v>
      </c>
      <c r="G148" s="3">
        <v>339</v>
      </c>
      <c r="H148" s="3">
        <v>371</v>
      </c>
      <c r="I148" s="3"/>
      <c r="J148" s="3">
        <v>360</v>
      </c>
      <c r="K148" s="3">
        <v>361</v>
      </c>
      <c r="L148" s="3">
        <v>361</v>
      </c>
      <c r="M148" s="3">
        <v>361</v>
      </c>
      <c r="N148" s="3">
        <v>349</v>
      </c>
    </row>
    <row r="149" spans="1:14" x14ac:dyDescent="0.2">
      <c r="A149">
        <v>2020</v>
      </c>
      <c r="B149" s="4" t="s">
        <v>199</v>
      </c>
      <c r="C149" s="3">
        <v>377</v>
      </c>
      <c r="D149" s="3">
        <v>383</v>
      </c>
      <c r="E149" s="3">
        <v>321</v>
      </c>
      <c r="F149" s="3">
        <v>239</v>
      </c>
      <c r="G149" s="3">
        <v>214</v>
      </c>
      <c r="H149" s="3">
        <v>220</v>
      </c>
      <c r="I149" s="3">
        <v>234</v>
      </c>
      <c r="J149" s="3">
        <v>246</v>
      </c>
      <c r="K149" s="3">
        <v>272</v>
      </c>
      <c r="L149" s="3">
        <v>287</v>
      </c>
      <c r="M149" s="3">
        <v>234</v>
      </c>
      <c r="N149" s="3"/>
    </row>
    <row r="150" spans="1:14" hidden="1" x14ac:dyDescent="0.2">
      <c r="A150">
        <v>2019</v>
      </c>
      <c r="B150" s="4" t="s">
        <v>200</v>
      </c>
      <c r="C150" s="3">
        <v>186</v>
      </c>
      <c r="D150" s="3">
        <v>190</v>
      </c>
      <c r="E150" s="3">
        <v>176</v>
      </c>
      <c r="F150" s="3">
        <v>174</v>
      </c>
      <c r="G150" s="3">
        <v>171</v>
      </c>
      <c r="H150" s="3">
        <v>175</v>
      </c>
      <c r="I150" s="3">
        <v>182</v>
      </c>
      <c r="J150" s="3">
        <v>194</v>
      </c>
      <c r="K150" s="3">
        <v>195</v>
      </c>
      <c r="L150" s="3">
        <v>191</v>
      </c>
      <c r="M150" s="3">
        <v>192</v>
      </c>
      <c r="N150" s="3">
        <v>195</v>
      </c>
    </row>
    <row r="151" spans="1:14" x14ac:dyDescent="0.2">
      <c r="A151">
        <v>2020</v>
      </c>
      <c r="B151" s="4" t="s">
        <v>200</v>
      </c>
      <c r="C151" s="3">
        <v>197</v>
      </c>
      <c r="D151" s="3">
        <v>197</v>
      </c>
      <c r="E151" s="3">
        <v>181</v>
      </c>
      <c r="F151" s="3">
        <v>138</v>
      </c>
      <c r="G151" s="3">
        <v>171</v>
      </c>
      <c r="H151" s="3">
        <v>149</v>
      </c>
      <c r="I151" s="3">
        <v>151</v>
      </c>
      <c r="J151" s="3">
        <v>172</v>
      </c>
      <c r="K151" s="3">
        <v>173</v>
      </c>
      <c r="L151" s="3">
        <v>172</v>
      </c>
      <c r="M151" s="3">
        <v>175</v>
      </c>
      <c r="N151" s="3"/>
    </row>
    <row r="152" spans="1:14" hidden="1" x14ac:dyDescent="0.2">
      <c r="A152">
        <v>2019</v>
      </c>
      <c r="B152" s="4" t="s">
        <v>201</v>
      </c>
      <c r="C152" s="3">
        <v>229</v>
      </c>
      <c r="D152" s="3">
        <v>239</v>
      </c>
      <c r="E152" s="3">
        <v>236</v>
      </c>
      <c r="F152" s="3">
        <v>236</v>
      </c>
      <c r="G152" s="3">
        <v>235</v>
      </c>
      <c r="H152" s="3">
        <v>267</v>
      </c>
      <c r="I152" s="3">
        <v>251</v>
      </c>
      <c r="J152" s="3">
        <v>266</v>
      </c>
      <c r="K152" s="3">
        <v>277</v>
      </c>
      <c r="L152" s="3">
        <v>289</v>
      </c>
      <c r="M152" s="3">
        <v>265</v>
      </c>
      <c r="N152" s="3">
        <v>261</v>
      </c>
    </row>
    <row r="153" spans="1:14" x14ac:dyDescent="0.2">
      <c r="A153">
        <v>2020</v>
      </c>
      <c r="B153" s="4" t="s">
        <v>201</v>
      </c>
      <c r="C153" s="3">
        <v>280</v>
      </c>
      <c r="D153" s="3">
        <v>281</v>
      </c>
      <c r="E153" s="3">
        <v>236</v>
      </c>
      <c r="F153" s="3">
        <v>171</v>
      </c>
      <c r="G153" s="3">
        <v>157</v>
      </c>
      <c r="H153" s="3">
        <v>164</v>
      </c>
      <c r="I153" s="3">
        <v>174</v>
      </c>
      <c r="J153" s="3">
        <v>175</v>
      </c>
      <c r="K153" s="3">
        <v>206</v>
      </c>
      <c r="L153" s="3">
        <v>221</v>
      </c>
      <c r="M153" s="3">
        <v>222</v>
      </c>
      <c r="N153" s="3"/>
    </row>
    <row r="154" spans="1:14" hidden="1" x14ac:dyDescent="0.2">
      <c r="A154">
        <v>2019</v>
      </c>
      <c r="B154" s="4" t="s">
        <v>202</v>
      </c>
      <c r="C154" s="3">
        <v>132</v>
      </c>
      <c r="D154" s="3"/>
      <c r="E154" s="3"/>
      <c r="F154" s="3">
        <v>121</v>
      </c>
      <c r="G154" s="3">
        <v>129</v>
      </c>
      <c r="H154" s="3">
        <v>137</v>
      </c>
      <c r="I154" s="3">
        <v>132</v>
      </c>
      <c r="J154" s="3">
        <v>133</v>
      </c>
      <c r="K154" s="3">
        <v>135</v>
      </c>
      <c r="L154" s="3">
        <v>138</v>
      </c>
      <c r="M154" s="3">
        <v>142</v>
      </c>
      <c r="N154" s="3">
        <v>136</v>
      </c>
    </row>
    <row r="155" spans="1:14" x14ac:dyDescent="0.2">
      <c r="A155">
        <v>2020</v>
      </c>
      <c r="B155" s="4" t="s">
        <v>202</v>
      </c>
      <c r="C155" s="3">
        <v>132</v>
      </c>
      <c r="D155" s="3">
        <v>132</v>
      </c>
      <c r="E155" s="3">
        <v>110</v>
      </c>
      <c r="F155" s="3">
        <v>88</v>
      </c>
      <c r="G155" s="3">
        <v>91</v>
      </c>
      <c r="H155" s="3">
        <v>96</v>
      </c>
      <c r="I155" s="3">
        <v>92</v>
      </c>
      <c r="J155" s="3">
        <v>91</v>
      </c>
      <c r="K155" s="3">
        <v>95</v>
      </c>
      <c r="L155" s="3">
        <v>98</v>
      </c>
      <c r="M155" s="3">
        <v>111</v>
      </c>
      <c r="N155" s="3"/>
    </row>
    <row r="156" spans="1:14" hidden="1" x14ac:dyDescent="0.2">
      <c r="A156">
        <v>2019</v>
      </c>
      <c r="B156" s="4" t="s">
        <v>203</v>
      </c>
      <c r="C156" s="3">
        <v>137</v>
      </c>
      <c r="D156" s="3">
        <v>126</v>
      </c>
      <c r="E156" s="3">
        <v>122</v>
      </c>
      <c r="F156" s="3">
        <v>120</v>
      </c>
      <c r="G156" s="3">
        <v>130</v>
      </c>
      <c r="H156" s="3">
        <v>145</v>
      </c>
      <c r="I156" s="3"/>
      <c r="J156" s="3"/>
      <c r="K156" s="3"/>
      <c r="L156" s="3"/>
      <c r="M156" s="3"/>
      <c r="N156" s="3"/>
    </row>
    <row r="157" spans="1:14" x14ac:dyDescent="0.2">
      <c r="A157">
        <v>2020</v>
      </c>
      <c r="B157" s="4" t="s">
        <v>203</v>
      </c>
      <c r="C157" s="3">
        <v>157</v>
      </c>
      <c r="D157" s="3">
        <v>148</v>
      </c>
      <c r="E157" s="3">
        <v>145</v>
      </c>
      <c r="F157" s="3">
        <v>114</v>
      </c>
      <c r="G157" s="3">
        <v>114</v>
      </c>
      <c r="H157" s="3">
        <v>102</v>
      </c>
      <c r="I157" s="3">
        <v>104</v>
      </c>
      <c r="J157" s="3">
        <v>128</v>
      </c>
      <c r="K157" s="3">
        <v>121</v>
      </c>
      <c r="L157" s="3">
        <v>137</v>
      </c>
      <c r="M157" s="3">
        <v>126</v>
      </c>
      <c r="N157" s="3"/>
    </row>
    <row r="158" spans="1:14" hidden="1" x14ac:dyDescent="0.2">
      <c r="A158">
        <v>2019</v>
      </c>
      <c r="B158" s="4" t="s">
        <v>232</v>
      </c>
      <c r="C158" s="3">
        <v>18754</v>
      </c>
      <c r="D158" s="3">
        <v>18781</v>
      </c>
      <c r="E158" s="3">
        <v>15144</v>
      </c>
      <c r="F158" s="3">
        <v>18004</v>
      </c>
      <c r="G158" s="3">
        <v>18718</v>
      </c>
      <c r="H158" s="3">
        <v>18687</v>
      </c>
      <c r="I158" s="3">
        <v>16894</v>
      </c>
      <c r="J158" s="3">
        <v>18259</v>
      </c>
      <c r="K158" s="3">
        <v>19421</v>
      </c>
      <c r="L158" s="3">
        <v>19609</v>
      </c>
      <c r="M158" s="3">
        <v>19665</v>
      </c>
      <c r="N158" s="3">
        <v>14318</v>
      </c>
    </row>
    <row r="159" spans="1:14" x14ac:dyDescent="0.2">
      <c r="A159">
        <v>2020</v>
      </c>
      <c r="B159" s="4" t="s">
        <v>232</v>
      </c>
      <c r="C159" s="3">
        <v>20861</v>
      </c>
      <c r="D159" s="3">
        <v>20964</v>
      </c>
      <c r="E159" s="3">
        <v>19318</v>
      </c>
      <c r="F159" s="3">
        <v>15215</v>
      </c>
      <c r="G159" s="3">
        <v>15170</v>
      </c>
      <c r="H159" s="3">
        <v>15065</v>
      </c>
      <c r="I159" s="3">
        <v>14752</v>
      </c>
      <c r="J159" s="3">
        <v>15535</v>
      </c>
      <c r="K159" s="3">
        <v>16300</v>
      </c>
      <c r="L159" s="3">
        <v>17126</v>
      </c>
      <c r="M159" s="3">
        <v>16952</v>
      </c>
      <c r="N159" s="3"/>
    </row>
    <row r="160" spans="1:14" hidden="1" x14ac:dyDescent="0.2">
      <c r="A160">
        <v>2019</v>
      </c>
      <c r="B160" s="4" t="s">
        <v>204</v>
      </c>
      <c r="C160" s="3">
        <v>88</v>
      </c>
      <c r="D160" s="3">
        <v>98</v>
      </c>
      <c r="E160" s="3">
        <v>96</v>
      </c>
      <c r="F160" s="3">
        <v>92</v>
      </c>
      <c r="G160" s="3">
        <v>94</v>
      </c>
      <c r="H160" s="3"/>
      <c r="I160" s="3"/>
      <c r="J160" s="3">
        <v>121</v>
      </c>
      <c r="K160" s="3">
        <v>137</v>
      </c>
      <c r="L160" s="3">
        <v>130</v>
      </c>
      <c r="M160" s="3">
        <v>122</v>
      </c>
      <c r="N160" s="3">
        <v>114</v>
      </c>
    </row>
    <row r="161" spans="1:14" x14ac:dyDescent="0.2">
      <c r="A161">
        <v>2020</v>
      </c>
      <c r="B161" s="4" t="s">
        <v>204</v>
      </c>
      <c r="C161" s="3">
        <v>127</v>
      </c>
      <c r="D161" s="3">
        <v>133</v>
      </c>
      <c r="E161" s="3">
        <v>124</v>
      </c>
      <c r="F161" s="3">
        <v>101</v>
      </c>
      <c r="G161" s="3">
        <v>111</v>
      </c>
      <c r="H161" s="3">
        <v>116</v>
      </c>
      <c r="I161" s="3">
        <v>102</v>
      </c>
      <c r="J161" s="3">
        <v>109</v>
      </c>
      <c r="K161" s="3">
        <v>118</v>
      </c>
      <c r="L161" s="3">
        <v>115</v>
      </c>
      <c r="M161" s="3">
        <v>117</v>
      </c>
      <c r="N161" s="3"/>
    </row>
    <row r="162" spans="1:14" hidden="1" x14ac:dyDescent="0.2">
      <c r="A162">
        <v>2019</v>
      </c>
      <c r="B162" s="4" t="s">
        <v>205</v>
      </c>
      <c r="C162" s="3">
        <v>168</v>
      </c>
      <c r="D162" s="3">
        <v>135</v>
      </c>
      <c r="E162" s="3"/>
      <c r="F162" s="3">
        <v>142</v>
      </c>
      <c r="G162" s="3">
        <v>152</v>
      </c>
      <c r="H162" s="3">
        <v>160</v>
      </c>
      <c r="I162" s="3">
        <v>170</v>
      </c>
      <c r="J162" s="3">
        <v>179</v>
      </c>
      <c r="K162" s="3">
        <v>178</v>
      </c>
      <c r="L162" s="3">
        <v>186</v>
      </c>
      <c r="M162" s="3">
        <v>158</v>
      </c>
      <c r="N162" s="3">
        <v>164</v>
      </c>
    </row>
    <row r="163" spans="1:14" x14ac:dyDescent="0.2">
      <c r="A163">
        <v>2020</v>
      </c>
      <c r="B163" s="4" t="s">
        <v>205</v>
      </c>
      <c r="C163" s="3">
        <v>183</v>
      </c>
      <c r="D163" s="3">
        <v>187</v>
      </c>
      <c r="E163" s="3">
        <v>192</v>
      </c>
      <c r="F163" s="3">
        <v>139</v>
      </c>
      <c r="G163" s="3">
        <v>136</v>
      </c>
      <c r="H163" s="3">
        <v>154</v>
      </c>
      <c r="I163" s="3">
        <v>152</v>
      </c>
      <c r="J163" s="3">
        <v>150</v>
      </c>
      <c r="K163" s="3">
        <v>148</v>
      </c>
      <c r="L163" s="3">
        <v>157</v>
      </c>
      <c r="M163" s="3">
        <v>149</v>
      </c>
      <c r="N163" s="3"/>
    </row>
    <row r="164" spans="1:14" hidden="1" x14ac:dyDescent="0.2">
      <c r="A164">
        <v>2019</v>
      </c>
      <c r="B164" s="4" t="s">
        <v>206</v>
      </c>
      <c r="C164" s="3">
        <v>83</v>
      </c>
      <c r="D164" s="3">
        <v>97</v>
      </c>
      <c r="E164" s="3">
        <v>81</v>
      </c>
      <c r="F164" s="3">
        <v>81</v>
      </c>
      <c r="G164" s="3">
        <v>81</v>
      </c>
      <c r="H164" s="3">
        <v>86</v>
      </c>
      <c r="I164" s="3"/>
      <c r="J164" s="3">
        <v>100</v>
      </c>
      <c r="K164" s="3">
        <v>103</v>
      </c>
      <c r="L164" s="3">
        <v>99</v>
      </c>
      <c r="M164" s="3">
        <v>103</v>
      </c>
      <c r="N164" s="3">
        <v>102</v>
      </c>
    </row>
    <row r="165" spans="1:14" x14ac:dyDescent="0.2">
      <c r="A165">
        <v>2020</v>
      </c>
      <c r="B165" s="4" t="s">
        <v>206</v>
      </c>
      <c r="C165" s="3">
        <v>95</v>
      </c>
      <c r="D165" s="3">
        <v>102</v>
      </c>
      <c r="E165" s="3">
        <v>82</v>
      </c>
      <c r="F165" s="3">
        <v>66</v>
      </c>
      <c r="G165" s="3">
        <v>61</v>
      </c>
      <c r="H165" s="3">
        <v>64</v>
      </c>
      <c r="I165" s="3">
        <v>68</v>
      </c>
      <c r="J165" s="3">
        <v>76</v>
      </c>
      <c r="K165" s="3">
        <v>88</v>
      </c>
      <c r="L165" s="3">
        <v>84</v>
      </c>
      <c r="M165" s="3">
        <v>94</v>
      </c>
      <c r="N165" s="3"/>
    </row>
    <row r="166" spans="1:14" hidden="1" x14ac:dyDescent="0.2">
      <c r="A166">
        <v>2019</v>
      </c>
      <c r="B166" s="4" t="s">
        <v>207</v>
      </c>
      <c r="C166" s="3">
        <v>83</v>
      </c>
      <c r="D166" s="3">
        <v>86</v>
      </c>
      <c r="E166" s="3">
        <v>78</v>
      </c>
      <c r="F166" s="3">
        <v>87</v>
      </c>
      <c r="G166" s="3">
        <v>87</v>
      </c>
      <c r="H166" s="3">
        <v>93</v>
      </c>
      <c r="I166" s="3">
        <v>97</v>
      </c>
      <c r="J166" s="3">
        <v>92</v>
      </c>
      <c r="K166" s="3">
        <v>89</v>
      </c>
      <c r="L166" s="3">
        <v>96</v>
      </c>
      <c r="M166" s="3">
        <v>93</v>
      </c>
      <c r="N166" s="3">
        <v>78</v>
      </c>
    </row>
    <row r="167" spans="1:14" x14ac:dyDescent="0.2">
      <c r="A167">
        <v>2020</v>
      </c>
      <c r="B167" s="4" t="s">
        <v>207</v>
      </c>
      <c r="C167" s="3">
        <v>68</v>
      </c>
      <c r="D167" s="3">
        <v>79</v>
      </c>
      <c r="E167" s="3">
        <v>68</v>
      </c>
      <c r="F167" s="3">
        <v>48</v>
      </c>
      <c r="G167" s="3">
        <v>45</v>
      </c>
      <c r="H167" s="3">
        <v>50</v>
      </c>
      <c r="I167" s="3">
        <v>49</v>
      </c>
      <c r="J167" s="3">
        <v>46</v>
      </c>
      <c r="K167" s="3">
        <v>46</v>
      </c>
      <c r="L167" s="3">
        <v>49</v>
      </c>
      <c r="M167" s="3">
        <v>47</v>
      </c>
      <c r="N167" s="3"/>
    </row>
    <row r="168" spans="1:14" hidden="1" x14ac:dyDescent="0.2">
      <c r="A168">
        <v>2019</v>
      </c>
      <c r="B168" s="4" t="s">
        <v>208</v>
      </c>
      <c r="C168" s="3">
        <v>221</v>
      </c>
      <c r="D168" s="3">
        <v>224</v>
      </c>
      <c r="E168" s="3">
        <v>213</v>
      </c>
      <c r="F168" s="3">
        <v>204</v>
      </c>
      <c r="G168" s="3">
        <v>203</v>
      </c>
      <c r="H168" s="3">
        <v>220</v>
      </c>
      <c r="I168" s="3">
        <v>244</v>
      </c>
      <c r="J168" s="3">
        <v>252</v>
      </c>
      <c r="K168" s="3">
        <v>247</v>
      </c>
      <c r="L168" s="3">
        <v>249</v>
      </c>
      <c r="M168" s="3">
        <v>247</v>
      </c>
      <c r="N168" s="3">
        <v>233</v>
      </c>
    </row>
    <row r="169" spans="1:14" x14ac:dyDescent="0.2">
      <c r="A169">
        <v>2020</v>
      </c>
      <c r="B169" s="4" t="s">
        <v>208</v>
      </c>
      <c r="C169" s="3">
        <v>258</v>
      </c>
      <c r="D169" s="3">
        <v>253</v>
      </c>
      <c r="E169" s="3">
        <v>222</v>
      </c>
      <c r="F169" s="3">
        <v>160</v>
      </c>
      <c r="G169" s="3">
        <v>178</v>
      </c>
      <c r="H169" s="3">
        <v>197</v>
      </c>
      <c r="I169" s="3">
        <v>179</v>
      </c>
      <c r="J169" s="3">
        <v>196</v>
      </c>
      <c r="K169" s="3">
        <v>218</v>
      </c>
      <c r="L169" s="3">
        <v>236</v>
      </c>
      <c r="M169" s="3">
        <v>242</v>
      </c>
      <c r="N169" s="3"/>
    </row>
    <row r="170" spans="1:14" hidden="1" x14ac:dyDescent="0.2">
      <c r="A170">
        <v>2019</v>
      </c>
      <c r="B170" s="4" t="s">
        <v>209</v>
      </c>
      <c r="C170" s="3">
        <v>168</v>
      </c>
      <c r="D170" s="3">
        <v>158</v>
      </c>
      <c r="E170" s="3"/>
      <c r="F170" s="3">
        <v>164</v>
      </c>
      <c r="G170" s="3">
        <v>159</v>
      </c>
      <c r="H170" s="3"/>
      <c r="I170" s="3"/>
      <c r="J170" s="3">
        <v>167</v>
      </c>
      <c r="K170" s="3">
        <v>181</v>
      </c>
      <c r="L170" s="3">
        <v>182</v>
      </c>
      <c r="M170" s="3">
        <v>168</v>
      </c>
      <c r="N170" s="3">
        <v>165</v>
      </c>
    </row>
    <row r="171" spans="1:14" x14ac:dyDescent="0.2">
      <c r="A171">
        <v>2020</v>
      </c>
      <c r="B171" s="4" t="s">
        <v>209</v>
      </c>
      <c r="C171" s="3">
        <v>157</v>
      </c>
      <c r="D171" s="3">
        <v>155</v>
      </c>
      <c r="E171" s="3">
        <v>154</v>
      </c>
      <c r="F171" s="3">
        <v>113</v>
      </c>
      <c r="G171" s="3">
        <v>107</v>
      </c>
      <c r="H171" s="3">
        <v>108</v>
      </c>
      <c r="I171" s="3">
        <v>110</v>
      </c>
      <c r="J171" s="3">
        <v>107</v>
      </c>
      <c r="K171" s="3">
        <v>115</v>
      </c>
      <c r="L171" s="3">
        <v>117</v>
      </c>
      <c r="M171" s="3">
        <v>118</v>
      </c>
      <c r="N171" s="3"/>
    </row>
    <row r="172" spans="1:14" hidden="1" x14ac:dyDescent="0.2">
      <c r="A172">
        <v>2019</v>
      </c>
      <c r="B172" s="4" t="s">
        <v>210</v>
      </c>
      <c r="C172" s="3">
        <v>1197</v>
      </c>
      <c r="D172" s="3">
        <v>1173</v>
      </c>
      <c r="E172" s="3">
        <v>1113</v>
      </c>
      <c r="F172" s="3">
        <v>1149</v>
      </c>
      <c r="G172" s="3">
        <v>1177</v>
      </c>
      <c r="H172" s="3">
        <v>1184</v>
      </c>
      <c r="I172" s="3">
        <v>1238</v>
      </c>
      <c r="J172" s="3">
        <v>1257</v>
      </c>
      <c r="K172" s="3">
        <v>1297</v>
      </c>
      <c r="L172" s="3">
        <v>1286</v>
      </c>
      <c r="M172" s="3">
        <v>1211</v>
      </c>
      <c r="N172" s="3"/>
    </row>
    <row r="173" spans="1:14" x14ac:dyDescent="0.2">
      <c r="A173">
        <v>2020</v>
      </c>
      <c r="B173" s="4" t="s">
        <v>210</v>
      </c>
      <c r="C173" s="3">
        <v>1229</v>
      </c>
      <c r="D173" s="3">
        <v>1264</v>
      </c>
      <c r="E173" s="3">
        <v>1179</v>
      </c>
      <c r="F173" s="3">
        <v>1067</v>
      </c>
      <c r="G173" s="3">
        <v>1072</v>
      </c>
      <c r="H173" s="3">
        <v>1057</v>
      </c>
      <c r="I173" s="3">
        <v>1007</v>
      </c>
      <c r="J173" s="3">
        <v>1020</v>
      </c>
      <c r="K173" s="3">
        <v>1135</v>
      </c>
      <c r="L173" s="3">
        <v>1176</v>
      </c>
      <c r="M173" s="3">
        <v>1173</v>
      </c>
      <c r="N173" s="3"/>
    </row>
    <row r="174" spans="1:14" hidden="1" x14ac:dyDescent="0.2">
      <c r="A174">
        <v>2019</v>
      </c>
      <c r="B174" s="4" t="s">
        <v>211</v>
      </c>
      <c r="C174" s="3">
        <v>51</v>
      </c>
      <c r="D174" s="3">
        <v>46</v>
      </c>
      <c r="E174" s="3">
        <v>46</v>
      </c>
      <c r="F174" s="3">
        <v>44</v>
      </c>
      <c r="G174" s="3">
        <v>46</v>
      </c>
      <c r="H174" s="3"/>
      <c r="I174" s="3">
        <v>45</v>
      </c>
      <c r="J174" s="3">
        <v>41</v>
      </c>
      <c r="K174" s="3">
        <v>39</v>
      </c>
      <c r="L174" s="3">
        <v>40</v>
      </c>
      <c r="M174" s="3">
        <v>39</v>
      </c>
      <c r="N174" s="3">
        <v>37</v>
      </c>
    </row>
    <row r="175" spans="1:14" x14ac:dyDescent="0.2">
      <c r="A175">
        <v>2020</v>
      </c>
      <c r="B175" s="4" t="s">
        <v>211</v>
      </c>
      <c r="C175" s="3">
        <v>39</v>
      </c>
      <c r="D175" s="3">
        <v>39</v>
      </c>
      <c r="E175" s="3">
        <v>32</v>
      </c>
      <c r="F175" s="3">
        <v>32</v>
      </c>
      <c r="G175" s="3">
        <v>22</v>
      </c>
      <c r="H175" s="3">
        <v>22</v>
      </c>
      <c r="I175" s="3">
        <v>17</v>
      </c>
      <c r="J175" s="3">
        <v>19</v>
      </c>
      <c r="K175" s="3">
        <v>23</v>
      </c>
      <c r="L175" s="3">
        <v>22</v>
      </c>
      <c r="M175" s="3">
        <v>25</v>
      </c>
      <c r="N175" s="3"/>
    </row>
    <row r="176" spans="1:14" hidden="1" x14ac:dyDescent="0.2">
      <c r="A176">
        <v>2019</v>
      </c>
      <c r="B176" s="4" t="s">
        <v>212</v>
      </c>
      <c r="C176" s="3">
        <v>47</v>
      </c>
      <c r="D176" s="3">
        <v>41</v>
      </c>
      <c r="E176" s="3">
        <v>30</v>
      </c>
      <c r="F176" s="3">
        <v>27</v>
      </c>
      <c r="G176" s="3">
        <v>29</v>
      </c>
      <c r="H176" s="3">
        <v>39</v>
      </c>
      <c r="I176" s="3"/>
      <c r="J176" s="3">
        <v>33</v>
      </c>
      <c r="K176" s="3">
        <v>32</v>
      </c>
      <c r="L176" s="3">
        <v>30</v>
      </c>
      <c r="M176" s="3">
        <v>29</v>
      </c>
      <c r="N176" s="3">
        <v>25</v>
      </c>
    </row>
    <row r="177" spans="1:14" x14ac:dyDescent="0.2">
      <c r="A177">
        <v>2020</v>
      </c>
      <c r="B177" s="4" t="s">
        <v>212</v>
      </c>
      <c r="C177" s="3">
        <v>26</v>
      </c>
      <c r="D177" s="3">
        <v>19</v>
      </c>
      <c r="E177" s="3">
        <v>18</v>
      </c>
      <c r="F177" s="3">
        <v>16</v>
      </c>
      <c r="G177" s="3">
        <v>17</v>
      </c>
      <c r="H177" s="3">
        <v>16</v>
      </c>
      <c r="I177" s="3">
        <v>18</v>
      </c>
      <c r="J177" s="3">
        <v>16</v>
      </c>
      <c r="K177" s="3">
        <v>17</v>
      </c>
      <c r="L177" s="3">
        <v>17</v>
      </c>
      <c r="M177" s="3">
        <v>19</v>
      </c>
      <c r="N177" s="3"/>
    </row>
    <row r="178" spans="1:14" hidden="1" x14ac:dyDescent="0.2">
      <c r="A178">
        <v>2019</v>
      </c>
      <c r="B178" s="4" t="s">
        <v>213</v>
      </c>
      <c r="C178" s="3">
        <v>82</v>
      </c>
      <c r="D178" s="3">
        <v>85</v>
      </c>
      <c r="E178" s="3"/>
      <c r="F178" s="3"/>
      <c r="G178" s="3">
        <v>69</v>
      </c>
      <c r="H178" s="3"/>
      <c r="I178" s="3"/>
      <c r="J178" s="3"/>
      <c r="K178" s="3"/>
      <c r="L178" s="3"/>
      <c r="M178" s="3">
        <v>74</v>
      </c>
      <c r="N178" s="3"/>
    </row>
    <row r="179" spans="1:14" x14ac:dyDescent="0.2">
      <c r="A179">
        <v>2020</v>
      </c>
      <c r="B179" s="4" t="s">
        <v>213</v>
      </c>
      <c r="C179" s="3">
        <v>83</v>
      </c>
      <c r="D179" s="3">
        <v>83</v>
      </c>
      <c r="E179" s="3">
        <v>73</v>
      </c>
      <c r="F179" s="3">
        <v>60</v>
      </c>
      <c r="G179" s="3">
        <v>58</v>
      </c>
      <c r="H179" s="3">
        <v>55</v>
      </c>
      <c r="I179" s="3">
        <v>52</v>
      </c>
      <c r="J179" s="3">
        <v>65</v>
      </c>
      <c r="K179" s="3">
        <v>65</v>
      </c>
      <c r="L179" s="3">
        <v>67</v>
      </c>
      <c r="M179" s="3">
        <v>74</v>
      </c>
      <c r="N179" s="3"/>
    </row>
    <row r="180" spans="1:14" hidden="1" x14ac:dyDescent="0.2">
      <c r="A180">
        <v>2019</v>
      </c>
      <c r="B180" s="4" t="s">
        <v>140</v>
      </c>
      <c r="C180" s="3">
        <v>354</v>
      </c>
      <c r="D180" s="3">
        <v>288</v>
      </c>
      <c r="E180" s="3">
        <v>359</v>
      </c>
      <c r="F180" s="3">
        <v>360</v>
      </c>
      <c r="G180" s="3">
        <v>358</v>
      </c>
      <c r="H180" s="3">
        <v>373</v>
      </c>
      <c r="I180" s="3">
        <v>366</v>
      </c>
      <c r="J180" s="3">
        <v>353</v>
      </c>
      <c r="K180" s="3">
        <v>347</v>
      </c>
      <c r="L180" s="3">
        <v>400</v>
      </c>
      <c r="M180" s="3">
        <v>421</v>
      </c>
      <c r="N180" s="3">
        <v>414</v>
      </c>
    </row>
    <row r="181" spans="1:14" x14ac:dyDescent="0.2">
      <c r="A181">
        <v>2020</v>
      </c>
      <c r="B181" s="4" t="s">
        <v>140</v>
      </c>
      <c r="C181" s="3">
        <v>424</v>
      </c>
      <c r="D181" s="3">
        <v>415</v>
      </c>
      <c r="E181" s="3">
        <v>378</v>
      </c>
      <c r="F181" s="3">
        <v>284</v>
      </c>
      <c r="G181" s="3">
        <v>267</v>
      </c>
      <c r="H181" s="3">
        <v>261</v>
      </c>
      <c r="I181" s="3">
        <v>252</v>
      </c>
      <c r="J181" s="3">
        <v>256</v>
      </c>
      <c r="K181" s="3">
        <v>263</v>
      </c>
      <c r="L181" s="3">
        <v>326</v>
      </c>
      <c r="M181" s="3">
        <v>329</v>
      </c>
      <c r="N181" s="3"/>
    </row>
    <row r="182" spans="1:14" hidden="1" x14ac:dyDescent="0.2">
      <c r="A182">
        <v>2019</v>
      </c>
      <c r="B182" s="4" t="s">
        <v>214</v>
      </c>
      <c r="C182" s="3">
        <v>170</v>
      </c>
      <c r="D182" s="3"/>
      <c r="E182" s="3">
        <v>149</v>
      </c>
      <c r="F182" s="3">
        <v>170</v>
      </c>
      <c r="G182" s="3">
        <v>191</v>
      </c>
      <c r="H182" s="3">
        <v>185</v>
      </c>
      <c r="I182" s="3">
        <v>197</v>
      </c>
      <c r="J182" s="3">
        <v>210</v>
      </c>
      <c r="K182" s="3">
        <v>215</v>
      </c>
      <c r="L182" s="3">
        <v>212</v>
      </c>
      <c r="M182" s="3">
        <v>212</v>
      </c>
      <c r="N182" s="3"/>
    </row>
    <row r="183" spans="1:14" x14ac:dyDescent="0.2">
      <c r="A183">
        <v>2020</v>
      </c>
      <c r="B183" s="4" t="s">
        <v>214</v>
      </c>
      <c r="C183" s="3">
        <v>229</v>
      </c>
      <c r="D183" s="3">
        <v>235</v>
      </c>
      <c r="E183" s="3">
        <v>179</v>
      </c>
      <c r="F183" s="3">
        <v>117</v>
      </c>
      <c r="G183" s="3">
        <v>112</v>
      </c>
      <c r="H183" s="3">
        <v>120</v>
      </c>
      <c r="I183" s="3">
        <v>130</v>
      </c>
      <c r="J183" s="3">
        <v>130</v>
      </c>
      <c r="K183" s="3">
        <v>144</v>
      </c>
      <c r="L183" s="3">
        <v>152</v>
      </c>
      <c r="M183" s="3">
        <v>171</v>
      </c>
      <c r="N183" s="3"/>
    </row>
    <row r="184" spans="1:14" hidden="1" x14ac:dyDescent="0.2">
      <c r="A184">
        <v>2019</v>
      </c>
      <c r="B184" s="4" t="s">
        <v>215</v>
      </c>
      <c r="C184" s="3"/>
      <c r="D184" s="3"/>
      <c r="E184" s="3"/>
      <c r="F184" s="3"/>
      <c r="G184" s="3"/>
      <c r="H184" s="3"/>
      <c r="I184" s="3"/>
      <c r="J184" s="3"/>
      <c r="K184" s="3"/>
      <c r="L184" s="3"/>
      <c r="M184" s="3"/>
      <c r="N184" s="3"/>
    </row>
    <row r="185" spans="1:14" x14ac:dyDescent="0.2">
      <c r="A185">
        <v>2020</v>
      </c>
      <c r="B185" s="4" t="s">
        <v>215</v>
      </c>
      <c r="C185" s="3">
        <v>237</v>
      </c>
      <c r="D185" s="3">
        <v>248</v>
      </c>
      <c r="E185" s="3">
        <v>216</v>
      </c>
      <c r="F185" s="3">
        <v>144</v>
      </c>
      <c r="G185" s="3">
        <v>129</v>
      </c>
      <c r="H185" s="3">
        <v>109</v>
      </c>
      <c r="I185" s="3">
        <v>110</v>
      </c>
      <c r="J185" s="3">
        <v>114</v>
      </c>
      <c r="K185" s="3">
        <v>127</v>
      </c>
      <c r="L185" s="3">
        <v>134</v>
      </c>
      <c r="M185" s="3">
        <v>136</v>
      </c>
      <c r="N185" s="3"/>
    </row>
    <row r="186" spans="1:14" hidden="1" x14ac:dyDescent="0.2">
      <c r="A186">
        <v>2019</v>
      </c>
      <c r="B186" s="4" t="s">
        <v>216</v>
      </c>
      <c r="C186" s="3">
        <v>114</v>
      </c>
      <c r="D186" s="3">
        <v>113</v>
      </c>
      <c r="E186" s="3">
        <v>86</v>
      </c>
      <c r="F186" s="3">
        <v>93</v>
      </c>
      <c r="G186" s="3">
        <v>107</v>
      </c>
      <c r="H186" s="3">
        <v>96</v>
      </c>
      <c r="I186" s="3">
        <v>99</v>
      </c>
      <c r="J186" s="3">
        <v>103</v>
      </c>
      <c r="K186" s="3">
        <v>101</v>
      </c>
      <c r="L186" s="3">
        <v>104</v>
      </c>
      <c r="M186" s="3">
        <v>103</v>
      </c>
      <c r="N186" s="3">
        <v>88</v>
      </c>
    </row>
    <row r="187" spans="1:14" x14ac:dyDescent="0.2">
      <c r="A187">
        <v>2020</v>
      </c>
      <c r="B187" s="4" t="s">
        <v>216</v>
      </c>
      <c r="C187" s="3">
        <v>91</v>
      </c>
      <c r="D187" s="3">
        <v>101</v>
      </c>
      <c r="E187" s="3">
        <v>166</v>
      </c>
      <c r="F187" s="3">
        <v>76</v>
      </c>
      <c r="G187" s="3">
        <v>70</v>
      </c>
      <c r="H187" s="3">
        <v>68</v>
      </c>
      <c r="I187" s="3">
        <v>75</v>
      </c>
      <c r="J187" s="3">
        <v>88</v>
      </c>
      <c r="K187" s="3">
        <v>88</v>
      </c>
      <c r="L187" s="3">
        <v>86</v>
      </c>
      <c r="M187" s="3">
        <v>92</v>
      </c>
      <c r="N187" s="3"/>
    </row>
    <row r="188" spans="1:14" hidden="1" x14ac:dyDescent="0.2">
      <c r="A188">
        <v>2019</v>
      </c>
      <c r="B188" s="4" t="s">
        <v>217</v>
      </c>
      <c r="C188" s="3">
        <v>33</v>
      </c>
      <c r="D188" s="3">
        <v>36</v>
      </c>
      <c r="E188" s="3">
        <v>39</v>
      </c>
      <c r="F188" s="3">
        <v>36</v>
      </c>
      <c r="G188" s="3">
        <v>36</v>
      </c>
      <c r="H188" s="3">
        <v>39</v>
      </c>
      <c r="I188" s="3">
        <v>76</v>
      </c>
      <c r="J188" s="3">
        <v>42</v>
      </c>
      <c r="K188" s="3">
        <v>40</v>
      </c>
      <c r="L188" s="3">
        <v>40</v>
      </c>
      <c r="M188" s="3">
        <v>38</v>
      </c>
      <c r="N188" s="3">
        <v>26</v>
      </c>
    </row>
    <row r="189" spans="1:14" x14ac:dyDescent="0.2">
      <c r="A189">
        <v>2020</v>
      </c>
      <c r="B189" s="4" t="s">
        <v>217</v>
      </c>
      <c r="C189" s="3">
        <v>89</v>
      </c>
      <c r="D189" s="3">
        <v>36</v>
      </c>
      <c r="E189" s="3">
        <v>40</v>
      </c>
      <c r="F189" s="3">
        <v>28</v>
      </c>
      <c r="G189" s="3">
        <v>25</v>
      </c>
      <c r="H189" s="3">
        <v>22</v>
      </c>
      <c r="I189" s="3">
        <v>15</v>
      </c>
      <c r="J189" s="3">
        <v>18</v>
      </c>
      <c r="K189" s="3">
        <v>22</v>
      </c>
      <c r="L189" s="3">
        <v>22</v>
      </c>
      <c r="M189" s="3">
        <v>24</v>
      </c>
      <c r="N189" s="3"/>
    </row>
    <row r="191" spans="1:14" ht="48" customHeight="1" x14ac:dyDescent="0.2">
      <c r="A191" s="63" t="s">
        <v>275</v>
      </c>
      <c r="B191" s="63"/>
      <c r="C191" s="63"/>
      <c r="D191" s="63"/>
      <c r="E191" s="63"/>
      <c r="F191" s="63"/>
      <c r="G191" s="63"/>
      <c r="H191" s="63"/>
      <c r="I191" s="63"/>
      <c r="J191" s="63"/>
      <c r="K191" s="63"/>
      <c r="L191" s="63"/>
      <c r="M191" s="63"/>
      <c r="N191" s="63"/>
    </row>
  </sheetData>
  <mergeCells count="1">
    <mergeCell ref="A191:N191"/>
  </mergeCells>
  <phoneticPr fontId="1" type="noConversion"/>
  <conditionalFormatting sqref="C2:N14 C104:I188 C103:H103 C16:N94 C15:H15 J15:N15 C96:N96 C97:I102 N97:N188 J97:M189">
    <cfRule type="cellIs" dxfId="50" priority="13" operator="equal">
      <formula>0</formula>
    </cfRule>
  </conditionalFormatting>
  <conditionalFormatting sqref="C189:I189 N189">
    <cfRule type="cellIs" dxfId="49" priority="6" operator="equal">
      <formula>0</formula>
    </cfRule>
  </conditionalFormatting>
  <conditionalFormatting sqref="C95:N95">
    <cfRule type="cellIs" dxfId="48" priority="4" operator="equal">
      <formula>0</formula>
    </cfRule>
  </conditionalFormatting>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96B75-72A6-524E-AFF1-DF7171FDD5DE}">
  <dimension ref="A1:L95"/>
  <sheetViews>
    <sheetView topLeftCell="A30" workbookViewId="0">
      <selection activeCell="L63" sqref="L63"/>
    </sheetView>
  </sheetViews>
  <sheetFormatPr baseColWidth="10" defaultColWidth="11" defaultRowHeight="16" x14ac:dyDescent="0.2"/>
  <sheetData>
    <row r="1" spans="1:12" x14ac:dyDescent="0.2">
      <c r="A1" s="51" t="s">
        <v>122</v>
      </c>
      <c r="B1" s="48" t="s">
        <v>1</v>
      </c>
      <c r="C1" s="48" t="s">
        <v>2</v>
      </c>
      <c r="D1" s="48" t="s">
        <v>3</v>
      </c>
      <c r="E1" s="48" t="s">
        <v>4</v>
      </c>
      <c r="F1" s="48" t="s">
        <v>5</v>
      </c>
      <c r="G1" s="48" t="s">
        <v>6</v>
      </c>
      <c r="H1" s="48" t="s">
        <v>7</v>
      </c>
      <c r="I1" s="48" t="s">
        <v>8</v>
      </c>
      <c r="J1" s="48" t="s">
        <v>9</v>
      </c>
      <c r="K1" s="48" t="s">
        <v>10</v>
      </c>
      <c r="L1" s="52" t="s">
        <v>11</v>
      </c>
    </row>
    <row r="2" spans="1:12" x14ac:dyDescent="0.2">
      <c r="A2" s="53" t="s">
        <v>123</v>
      </c>
      <c r="B2" s="3">
        <v>-2</v>
      </c>
      <c r="C2" s="3">
        <v>0</v>
      </c>
      <c r="D2" s="3" t="s">
        <v>239</v>
      </c>
      <c r="E2" s="3">
        <v>-147</v>
      </c>
      <c r="F2" s="3">
        <v>-173</v>
      </c>
      <c r="G2" s="3">
        <v>-212</v>
      </c>
      <c r="H2" s="3" t="s">
        <v>239</v>
      </c>
      <c r="I2" s="54">
        <v>-250</v>
      </c>
      <c r="J2" s="54">
        <v>-231</v>
      </c>
      <c r="K2" s="54">
        <v>-194</v>
      </c>
      <c r="L2" s="55">
        <v>-165</v>
      </c>
    </row>
    <row r="3" spans="1:12" x14ac:dyDescent="0.2">
      <c r="A3" s="53" t="s">
        <v>126</v>
      </c>
      <c r="B3" s="3">
        <v>19</v>
      </c>
      <c r="C3" s="3">
        <v>8</v>
      </c>
      <c r="D3" s="3" t="s">
        <v>239</v>
      </c>
      <c r="E3" s="3" t="s">
        <v>239</v>
      </c>
      <c r="F3" s="3" t="s">
        <v>239</v>
      </c>
      <c r="G3" s="3" t="s">
        <v>239</v>
      </c>
      <c r="H3" s="3">
        <v>-29</v>
      </c>
      <c r="I3" s="54">
        <v>-43</v>
      </c>
      <c r="J3" s="54">
        <v>-43</v>
      </c>
      <c r="K3" s="54">
        <v>-47</v>
      </c>
      <c r="L3" s="55">
        <v>-38</v>
      </c>
    </row>
    <row r="4" spans="1:12" x14ac:dyDescent="0.2">
      <c r="A4" s="53" t="s">
        <v>127</v>
      </c>
      <c r="B4" s="3">
        <v>-10</v>
      </c>
      <c r="C4" s="3">
        <v>-10</v>
      </c>
      <c r="D4" s="3" t="s">
        <v>239</v>
      </c>
      <c r="E4" s="3">
        <v>-10</v>
      </c>
      <c r="F4" s="3">
        <v>-8</v>
      </c>
      <c r="G4" s="3">
        <v>-7</v>
      </c>
      <c r="H4" s="3">
        <v>-14</v>
      </c>
      <c r="I4" s="54">
        <v>-14</v>
      </c>
      <c r="J4" s="54">
        <v>-9</v>
      </c>
      <c r="K4" s="54">
        <v>-11</v>
      </c>
      <c r="L4" s="55">
        <v>-7</v>
      </c>
    </row>
    <row r="5" spans="1:12" x14ac:dyDescent="0.2">
      <c r="A5" s="53" t="s">
        <v>128</v>
      </c>
      <c r="B5" s="3">
        <v>-1</v>
      </c>
      <c r="C5" s="3">
        <v>-3</v>
      </c>
      <c r="D5" s="3">
        <v>-8</v>
      </c>
      <c r="E5" s="3">
        <v>-11</v>
      </c>
      <c r="F5" s="3">
        <v>-7</v>
      </c>
      <c r="G5" s="3">
        <v>-12</v>
      </c>
      <c r="H5" s="3">
        <v>-7</v>
      </c>
      <c r="I5" s="54">
        <v>5</v>
      </c>
      <c r="J5" s="54">
        <v>-2</v>
      </c>
      <c r="K5" s="54">
        <v>-5</v>
      </c>
      <c r="L5" s="55" t="s">
        <v>239</v>
      </c>
    </row>
    <row r="6" spans="1:12" x14ac:dyDescent="0.2">
      <c r="A6" s="53" t="s">
        <v>129</v>
      </c>
      <c r="B6" s="3" t="s">
        <v>239</v>
      </c>
      <c r="C6" s="3" t="s">
        <v>239</v>
      </c>
      <c r="D6" s="3">
        <v>17</v>
      </c>
      <c r="E6" s="3">
        <v>-12</v>
      </c>
      <c r="F6" s="3">
        <v>-23</v>
      </c>
      <c r="G6" s="3">
        <v>-48</v>
      </c>
      <c r="H6" s="3">
        <v>-48</v>
      </c>
      <c r="I6" s="54">
        <v>-48</v>
      </c>
      <c r="J6" s="54">
        <v>-30</v>
      </c>
      <c r="K6" s="54" t="s">
        <v>239</v>
      </c>
      <c r="L6" s="55">
        <v>-27</v>
      </c>
    </row>
    <row r="7" spans="1:12" x14ac:dyDescent="0.2">
      <c r="A7" s="53" t="s">
        <v>130</v>
      </c>
      <c r="B7" s="3">
        <v>38</v>
      </c>
      <c r="C7" s="3">
        <v>-6</v>
      </c>
      <c r="D7" s="3">
        <v>-4</v>
      </c>
      <c r="E7" s="3">
        <v>-12</v>
      </c>
      <c r="F7" s="3" t="s">
        <v>239</v>
      </c>
      <c r="G7" s="3" t="s">
        <v>239</v>
      </c>
      <c r="H7" s="3">
        <v>-20</v>
      </c>
      <c r="I7" s="54" t="s">
        <v>239</v>
      </c>
      <c r="J7" s="54">
        <v>9</v>
      </c>
      <c r="K7" s="54" t="s">
        <v>239</v>
      </c>
      <c r="L7" s="55">
        <v>-10</v>
      </c>
    </row>
    <row r="8" spans="1:12" x14ac:dyDescent="0.2">
      <c r="A8" s="53" t="s">
        <v>132</v>
      </c>
      <c r="B8" s="3" t="s">
        <v>239</v>
      </c>
      <c r="C8" s="3" t="s">
        <v>239</v>
      </c>
      <c r="D8" s="3" t="s">
        <v>239</v>
      </c>
      <c r="E8" s="3" t="s">
        <v>239</v>
      </c>
      <c r="F8" s="3" t="s">
        <v>239</v>
      </c>
      <c r="G8" s="3" t="s">
        <v>239</v>
      </c>
      <c r="H8" s="3" t="s">
        <v>239</v>
      </c>
      <c r="I8" s="54" t="s">
        <v>239</v>
      </c>
      <c r="J8" s="54" t="s">
        <v>239</v>
      </c>
      <c r="K8" s="54" t="s">
        <v>239</v>
      </c>
      <c r="L8" s="55" t="s">
        <v>239</v>
      </c>
    </row>
    <row r="9" spans="1:12" x14ac:dyDescent="0.2">
      <c r="A9" s="53" t="s">
        <v>133</v>
      </c>
      <c r="B9" s="3">
        <v>3</v>
      </c>
      <c r="C9" s="3">
        <v>11</v>
      </c>
      <c r="D9" s="3" t="s">
        <v>239</v>
      </c>
      <c r="E9" s="3">
        <v>-23</v>
      </c>
      <c r="F9" s="3">
        <v>-25</v>
      </c>
      <c r="G9" s="3">
        <v>-23</v>
      </c>
      <c r="H9" s="3">
        <v>-27</v>
      </c>
      <c r="I9" s="54">
        <v>-32</v>
      </c>
      <c r="J9" s="54">
        <v>-34</v>
      </c>
      <c r="K9" s="54">
        <v>-26</v>
      </c>
      <c r="L9" s="55">
        <v>-32</v>
      </c>
    </row>
    <row r="10" spans="1:12" x14ac:dyDescent="0.2">
      <c r="A10" s="53" t="s">
        <v>134</v>
      </c>
      <c r="B10" s="3" t="s">
        <v>239</v>
      </c>
      <c r="C10" s="3">
        <v>54</v>
      </c>
      <c r="D10" s="3">
        <v>52</v>
      </c>
      <c r="E10" s="3">
        <v>33</v>
      </c>
      <c r="F10" s="3">
        <v>20</v>
      </c>
      <c r="G10" s="3">
        <v>14</v>
      </c>
      <c r="H10" s="3">
        <v>16</v>
      </c>
      <c r="I10" s="54">
        <v>25</v>
      </c>
      <c r="J10" s="54">
        <v>32</v>
      </c>
      <c r="K10" s="54">
        <v>46</v>
      </c>
      <c r="L10" s="55">
        <v>43</v>
      </c>
    </row>
    <row r="11" spans="1:12" x14ac:dyDescent="0.2">
      <c r="A11" s="53" t="s">
        <v>135</v>
      </c>
      <c r="B11" s="3" t="s">
        <v>239</v>
      </c>
      <c r="C11" s="3">
        <v>-121</v>
      </c>
      <c r="D11" s="3" t="s">
        <v>239</v>
      </c>
      <c r="E11" s="3">
        <v>-144</v>
      </c>
      <c r="F11" s="3">
        <v>-153</v>
      </c>
      <c r="G11" s="3">
        <v>-181</v>
      </c>
      <c r="H11" s="3">
        <v>-171</v>
      </c>
      <c r="I11" s="54" t="s">
        <v>239</v>
      </c>
      <c r="J11" s="54">
        <v>-131</v>
      </c>
      <c r="K11" s="54">
        <v>-118</v>
      </c>
      <c r="L11" s="55">
        <v>-109</v>
      </c>
    </row>
    <row r="12" spans="1:12" x14ac:dyDescent="0.2">
      <c r="A12" s="53" t="s">
        <v>136</v>
      </c>
      <c r="B12" s="3">
        <v>-14</v>
      </c>
      <c r="C12" s="3">
        <v>-15</v>
      </c>
      <c r="D12" s="3">
        <v>-66</v>
      </c>
      <c r="E12" s="3">
        <v>-177</v>
      </c>
      <c r="F12" s="3">
        <v>-161</v>
      </c>
      <c r="G12" s="3">
        <v>-159</v>
      </c>
      <c r="H12" s="3" t="s">
        <v>239</v>
      </c>
      <c r="I12" s="54">
        <v>-202</v>
      </c>
      <c r="J12" s="54">
        <v>-186</v>
      </c>
      <c r="K12" s="54">
        <v>-170</v>
      </c>
      <c r="L12" s="55">
        <v>-149</v>
      </c>
    </row>
    <row r="13" spans="1:12" x14ac:dyDescent="0.2">
      <c r="A13" s="53" t="s">
        <v>137</v>
      </c>
      <c r="B13" s="3">
        <v>-91</v>
      </c>
      <c r="C13" s="3">
        <v>-97</v>
      </c>
      <c r="D13" s="3">
        <v>78</v>
      </c>
      <c r="E13" s="3">
        <v>-133</v>
      </c>
      <c r="F13" s="3">
        <v>-140</v>
      </c>
      <c r="G13" s="3">
        <v>-107</v>
      </c>
      <c r="H13" s="3">
        <v>-106</v>
      </c>
      <c r="I13" s="54">
        <v>-112</v>
      </c>
      <c r="J13" s="54">
        <v>-103</v>
      </c>
      <c r="K13" s="54">
        <v>-94</v>
      </c>
      <c r="L13" s="55">
        <v>-84</v>
      </c>
    </row>
    <row r="14" spans="1:12" x14ac:dyDescent="0.2">
      <c r="A14" s="53" t="s">
        <v>138</v>
      </c>
      <c r="B14" s="3">
        <v>-6</v>
      </c>
      <c r="C14" s="3">
        <v>-13</v>
      </c>
      <c r="D14" s="3">
        <v>-34</v>
      </c>
      <c r="E14" s="3">
        <v>-108</v>
      </c>
      <c r="F14" s="3">
        <v>-124</v>
      </c>
      <c r="G14" s="3">
        <v>-118</v>
      </c>
      <c r="H14" s="3">
        <v>-137</v>
      </c>
      <c r="I14" s="54">
        <v>-152</v>
      </c>
      <c r="J14" s="54">
        <v>-151</v>
      </c>
      <c r="K14" s="54">
        <v>-148</v>
      </c>
      <c r="L14" s="55">
        <v>-112</v>
      </c>
    </row>
    <row r="15" spans="1:12" x14ac:dyDescent="0.2">
      <c r="A15" s="53" t="s">
        <v>139</v>
      </c>
      <c r="B15" s="3">
        <v>-15</v>
      </c>
      <c r="C15" s="3">
        <v>3</v>
      </c>
      <c r="D15" s="3">
        <v>-16</v>
      </c>
      <c r="E15" s="3">
        <v>-91</v>
      </c>
      <c r="F15" s="3">
        <v>-86</v>
      </c>
      <c r="G15" s="3">
        <v>-105</v>
      </c>
      <c r="H15" s="3">
        <v>-84</v>
      </c>
      <c r="I15" s="54">
        <v>-73</v>
      </c>
      <c r="J15" s="54">
        <v>-66</v>
      </c>
      <c r="K15" s="54">
        <v>-63</v>
      </c>
      <c r="L15" s="55">
        <v>-69</v>
      </c>
    </row>
    <row r="16" spans="1:12" x14ac:dyDescent="0.2">
      <c r="A16" s="53" t="s">
        <v>141</v>
      </c>
      <c r="B16" s="3">
        <v>-2</v>
      </c>
      <c r="C16" s="3">
        <v>10</v>
      </c>
      <c r="D16" s="3">
        <v>-12</v>
      </c>
      <c r="E16" s="3">
        <v>-49</v>
      </c>
      <c r="F16" s="3">
        <v>-42</v>
      </c>
      <c r="G16" s="3">
        <v>-63</v>
      </c>
      <c r="H16" s="3">
        <v>-46</v>
      </c>
      <c r="I16" s="54">
        <v>-17</v>
      </c>
      <c r="J16" s="54">
        <v>7</v>
      </c>
      <c r="K16" s="54">
        <v>-16</v>
      </c>
      <c r="L16" s="55">
        <v>-10</v>
      </c>
    </row>
    <row r="17" spans="1:12" x14ac:dyDescent="0.2">
      <c r="A17" s="53" t="s">
        <v>142</v>
      </c>
      <c r="B17" s="3">
        <v>-1</v>
      </c>
      <c r="C17" s="3">
        <v>31</v>
      </c>
      <c r="D17" s="3" t="s">
        <v>239</v>
      </c>
      <c r="E17" s="3">
        <v>16</v>
      </c>
      <c r="F17" s="3">
        <v>36</v>
      </c>
      <c r="G17" s="3">
        <v>-13</v>
      </c>
      <c r="H17" s="3">
        <v>-20</v>
      </c>
      <c r="I17" s="54">
        <v>-19</v>
      </c>
      <c r="J17" s="54">
        <v>-16</v>
      </c>
      <c r="K17" s="54">
        <v>-34</v>
      </c>
      <c r="L17" s="55">
        <v>-37</v>
      </c>
    </row>
    <row r="18" spans="1:12" x14ac:dyDescent="0.2">
      <c r="A18" s="53" t="s">
        <v>143</v>
      </c>
      <c r="B18" s="3">
        <v>76</v>
      </c>
      <c r="C18" s="3">
        <v>79</v>
      </c>
      <c r="D18" s="3">
        <v>64</v>
      </c>
      <c r="E18" s="3">
        <v>14</v>
      </c>
      <c r="F18" s="3">
        <v>16</v>
      </c>
      <c r="G18" s="3">
        <v>2</v>
      </c>
      <c r="H18" s="3">
        <v>-4</v>
      </c>
      <c r="I18" s="54">
        <v>28</v>
      </c>
      <c r="J18" s="54">
        <v>29</v>
      </c>
      <c r="K18" s="54">
        <v>15</v>
      </c>
      <c r="L18" s="55">
        <v>40</v>
      </c>
    </row>
    <row r="19" spans="1:12" x14ac:dyDescent="0.2">
      <c r="A19" s="53" t="s">
        <v>144</v>
      </c>
      <c r="B19" s="3">
        <v>18</v>
      </c>
      <c r="C19" s="3">
        <v>27</v>
      </c>
      <c r="D19" s="3">
        <v>22</v>
      </c>
      <c r="E19" s="3">
        <v>7</v>
      </c>
      <c r="F19" s="3">
        <v>12</v>
      </c>
      <c r="G19" s="3">
        <v>12</v>
      </c>
      <c r="H19" s="3">
        <v>-1</v>
      </c>
      <c r="I19" s="54">
        <v>-7</v>
      </c>
      <c r="J19" s="54">
        <v>-28</v>
      </c>
      <c r="K19" s="54">
        <v>-31</v>
      </c>
      <c r="L19" s="55">
        <v>-32</v>
      </c>
    </row>
    <row r="20" spans="1:12" x14ac:dyDescent="0.2">
      <c r="A20" s="53" t="s">
        <v>145</v>
      </c>
      <c r="B20" s="3" t="s">
        <v>239</v>
      </c>
      <c r="C20" s="3" t="s">
        <v>239</v>
      </c>
      <c r="D20" s="3" t="s">
        <v>239</v>
      </c>
      <c r="E20" s="3">
        <v>-27</v>
      </c>
      <c r="F20" s="3" t="s">
        <v>239</v>
      </c>
      <c r="G20" s="3">
        <v>-25</v>
      </c>
      <c r="H20" s="3">
        <v>-18</v>
      </c>
      <c r="I20" s="54" t="s">
        <v>239</v>
      </c>
      <c r="J20" s="54" t="s">
        <v>239</v>
      </c>
      <c r="K20" s="54" t="s">
        <v>239</v>
      </c>
      <c r="L20" s="55" t="s">
        <v>239</v>
      </c>
    </row>
    <row r="21" spans="1:12" x14ac:dyDescent="0.2">
      <c r="A21" s="53" t="s">
        <v>146</v>
      </c>
      <c r="B21" s="3">
        <v>-1</v>
      </c>
      <c r="C21" s="3">
        <v>4</v>
      </c>
      <c r="D21" s="3">
        <v>7</v>
      </c>
      <c r="E21" s="3">
        <v>6</v>
      </c>
      <c r="F21" s="3" t="s">
        <v>239</v>
      </c>
      <c r="G21" s="3">
        <v>2</v>
      </c>
      <c r="H21" s="3">
        <v>2</v>
      </c>
      <c r="I21" s="54">
        <v>-1</v>
      </c>
      <c r="J21" s="54">
        <v>-3</v>
      </c>
      <c r="K21" s="54">
        <v>4</v>
      </c>
      <c r="L21" s="55">
        <v>2</v>
      </c>
    </row>
    <row r="22" spans="1:12" x14ac:dyDescent="0.2">
      <c r="A22" s="53" t="s">
        <v>147</v>
      </c>
      <c r="B22" s="3">
        <v>-1</v>
      </c>
      <c r="C22" s="3">
        <v>6</v>
      </c>
      <c r="D22" s="3">
        <v>5</v>
      </c>
      <c r="E22" s="3">
        <v>-41</v>
      </c>
      <c r="F22" s="3">
        <v>-17</v>
      </c>
      <c r="G22" s="3">
        <v>-10</v>
      </c>
      <c r="H22" s="3">
        <v>-6</v>
      </c>
      <c r="I22" s="54" t="s">
        <v>239</v>
      </c>
      <c r="J22" s="54">
        <v>5</v>
      </c>
      <c r="K22" s="54" t="s">
        <v>239</v>
      </c>
      <c r="L22" s="55" t="s">
        <v>239</v>
      </c>
    </row>
    <row r="23" spans="1:12" x14ac:dyDescent="0.2">
      <c r="A23" s="53" t="s">
        <v>148</v>
      </c>
      <c r="B23" s="3">
        <v>68</v>
      </c>
      <c r="C23" s="3">
        <v>45</v>
      </c>
      <c r="D23" s="3">
        <v>0</v>
      </c>
      <c r="E23" s="3">
        <v>-130</v>
      </c>
      <c r="F23" s="3">
        <v>-115</v>
      </c>
      <c r="G23" s="3">
        <v>-98</v>
      </c>
      <c r="H23" s="3">
        <v>-125</v>
      </c>
      <c r="I23" s="54">
        <v>-103</v>
      </c>
      <c r="J23" s="54">
        <v>-106</v>
      </c>
      <c r="K23" s="54">
        <v>-90</v>
      </c>
      <c r="L23" s="55">
        <v>-67</v>
      </c>
    </row>
    <row r="24" spans="1:12" x14ac:dyDescent="0.2">
      <c r="A24" s="53" t="s">
        <v>149</v>
      </c>
      <c r="B24" s="3">
        <v>1</v>
      </c>
      <c r="C24" s="3">
        <v>17</v>
      </c>
      <c r="D24" s="3">
        <v>8</v>
      </c>
      <c r="E24" s="3">
        <v>-23</v>
      </c>
      <c r="F24" s="3">
        <v>-40</v>
      </c>
      <c r="G24" s="3">
        <v>-35</v>
      </c>
      <c r="H24" s="3">
        <v>-34</v>
      </c>
      <c r="I24" s="54">
        <v>-37</v>
      </c>
      <c r="J24" s="54">
        <v>-47</v>
      </c>
      <c r="K24" s="54">
        <v>-37</v>
      </c>
      <c r="L24" s="55">
        <v>-25</v>
      </c>
    </row>
    <row r="25" spans="1:12" x14ac:dyDescent="0.2">
      <c r="A25" s="53" t="s">
        <v>150</v>
      </c>
      <c r="B25" s="3">
        <v>8</v>
      </c>
      <c r="C25" s="3">
        <v>28</v>
      </c>
      <c r="D25" s="3">
        <v>-3</v>
      </c>
      <c r="E25" s="3">
        <v>-60</v>
      </c>
      <c r="F25" s="3">
        <v>-48</v>
      </c>
      <c r="G25" s="3">
        <v>-30</v>
      </c>
      <c r="H25" s="3">
        <v>-67</v>
      </c>
      <c r="I25" s="54">
        <v>-47</v>
      </c>
      <c r="J25" s="54">
        <v>-42</v>
      </c>
      <c r="K25" s="54">
        <v>-10</v>
      </c>
      <c r="L25" s="55">
        <v>-13</v>
      </c>
    </row>
    <row r="26" spans="1:12" x14ac:dyDescent="0.2">
      <c r="A26" s="53" t="s">
        <v>151</v>
      </c>
      <c r="B26" s="3">
        <v>-23</v>
      </c>
      <c r="C26" s="3">
        <v>-10</v>
      </c>
      <c r="D26" s="3">
        <v>20</v>
      </c>
      <c r="E26" s="3">
        <v>-124</v>
      </c>
      <c r="F26" s="3">
        <v>-115</v>
      </c>
      <c r="G26" s="3">
        <v>-115</v>
      </c>
      <c r="H26" s="3" t="s">
        <v>239</v>
      </c>
      <c r="I26" s="54" t="s">
        <v>239</v>
      </c>
      <c r="J26" s="54" t="s">
        <v>239</v>
      </c>
      <c r="K26" s="54">
        <v>-238</v>
      </c>
      <c r="L26" s="55">
        <v>-228</v>
      </c>
    </row>
    <row r="27" spans="1:12" x14ac:dyDescent="0.2">
      <c r="A27" s="53" t="s">
        <v>152</v>
      </c>
      <c r="B27" s="3" t="s">
        <v>239</v>
      </c>
      <c r="C27" s="3" t="s">
        <v>239</v>
      </c>
      <c r="D27" s="3" t="s">
        <v>239</v>
      </c>
      <c r="E27" s="3" t="s">
        <v>239</v>
      </c>
      <c r="F27" s="3" t="s">
        <v>239</v>
      </c>
      <c r="G27" s="3" t="s">
        <v>239</v>
      </c>
      <c r="H27" s="3">
        <v>-5</v>
      </c>
      <c r="I27" s="54">
        <v>-12</v>
      </c>
      <c r="J27" s="54">
        <v>-19</v>
      </c>
      <c r="K27" s="54">
        <v>-14</v>
      </c>
      <c r="L27" s="55">
        <v>-8</v>
      </c>
    </row>
    <row r="28" spans="1:12" x14ac:dyDescent="0.2">
      <c r="A28" s="53" t="s">
        <v>153</v>
      </c>
      <c r="B28" s="3">
        <v>11</v>
      </c>
      <c r="C28" s="3">
        <v>13</v>
      </c>
      <c r="D28" s="3">
        <v>10</v>
      </c>
      <c r="E28" s="3" t="s">
        <v>239</v>
      </c>
      <c r="F28" s="3">
        <v>-14</v>
      </c>
      <c r="G28" s="3">
        <v>-30</v>
      </c>
      <c r="H28" s="3" t="s">
        <v>239</v>
      </c>
      <c r="I28" s="54">
        <v>-27</v>
      </c>
      <c r="J28" s="54" t="s">
        <v>239</v>
      </c>
      <c r="K28" s="54">
        <v>-37</v>
      </c>
      <c r="L28" s="55" t="s">
        <v>239</v>
      </c>
    </row>
    <row r="29" spans="1:12" x14ac:dyDescent="0.2">
      <c r="A29" s="53" t="s">
        <v>154</v>
      </c>
      <c r="B29" s="3">
        <v>-5</v>
      </c>
      <c r="C29" s="3">
        <v>-51</v>
      </c>
      <c r="D29" s="3">
        <v>-55</v>
      </c>
      <c r="E29" s="3">
        <v>-148</v>
      </c>
      <c r="F29" s="3">
        <v>-120</v>
      </c>
      <c r="G29" s="3">
        <v>-127</v>
      </c>
      <c r="H29" s="3">
        <v>-181</v>
      </c>
      <c r="I29" s="54">
        <v>-164</v>
      </c>
      <c r="J29" s="54">
        <v>-127</v>
      </c>
      <c r="K29" s="54">
        <v>-99</v>
      </c>
      <c r="L29" s="55">
        <v>-82</v>
      </c>
    </row>
    <row r="30" spans="1:12" x14ac:dyDescent="0.2">
      <c r="A30" s="53" t="s">
        <v>155</v>
      </c>
      <c r="B30" s="3">
        <v>-10</v>
      </c>
      <c r="C30" s="3">
        <v>-6</v>
      </c>
      <c r="D30" s="3">
        <v>-15</v>
      </c>
      <c r="E30" s="3">
        <v>-15</v>
      </c>
      <c r="F30" s="3">
        <v>-3</v>
      </c>
      <c r="G30" s="3">
        <v>-6</v>
      </c>
      <c r="H30" s="3">
        <v>-21</v>
      </c>
      <c r="I30" s="54">
        <v>-18</v>
      </c>
      <c r="J30" s="54">
        <v>-15</v>
      </c>
      <c r="K30" s="54">
        <v>-32</v>
      </c>
      <c r="L30" s="55">
        <v>-30</v>
      </c>
    </row>
    <row r="31" spans="1:12" x14ac:dyDescent="0.2">
      <c r="A31" s="53" t="s">
        <v>156</v>
      </c>
      <c r="B31" s="3">
        <v>3</v>
      </c>
      <c r="C31" s="3">
        <v>-2</v>
      </c>
      <c r="D31" s="3">
        <v>9</v>
      </c>
      <c r="E31" s="3">
        <v>-34</v>
      </c>
      <c r="F31" s="3">
        <v>-18</v>
      </c>
      <c r="G31" s="3">
        <v>-28</v>
      </c>
      <c r="H31" s="3">
        <v>-67</v>
      </c>
      <c r="I31" s="54">
        <v>-32</v>
      </c>
      <c r="J31" s="54" t="s">
        <v>239</v>
      </c>
      <c r="K31" s="54">
        <v>-33</v>
      </c>
      <c r="L31" s="55">
        <v>-20</v>
      </c>
    </row>
    <row r="32" spans="1:12" x14ac:dyDescent="0.2">
      <c r="A32" s="53" t="s">
        <v>157</v>
      </c>
      <c r="B32" s="3">
        <v>-37</v>
      </c>
      <c r="C32" s="3">
        <v>-22</v>
      </c>
      <c r="D32" s="3">
        <v>-49</v>
      </c>
      <c r="E32" s="3" t="s">
        <v>239</v>
      </c>
      <c r="F32" s="3">
        <v>-92</v>
      </c>
      <c r="G32" s="3">
        <v>-145</v>
      </c>
      <c r="H32" s="3">
        <v>-167</v>
      </c>
      <c r="I32" s="54">
        <v>-151</v>
      </c>
      <c r="J32" s="54">
        <v>-123</v>
      </c>
      <c r="K32" s="54">
        <v>-86</v>
      </c>
      <c r="L32" s="55">
        <v>-46</v>
      </c>
    </row>
    <row r="33" spans="1:12" x14ac:dyDescent="0.2">
      <c r="A33" s="53" t="s">
        <v>158</v>
      </c>
      <c r="B33" s="3">
        <v>29</v>
      </c>
      <c r="C33" s="3">
        <v>22</v>
      </c>
      <c r="D33" s="3" t="s">
        <v>239</v>
      </c>
      <c r="E33" s="3">
        <v>-38</v>
      </c>
      <c r="F33" s="3">
        <v>-38</v>
      </c>
      <c r="G33" s="3">
        <v>-58</v>
      </c>
      <c r="H33" s="3">
        <v>-57</v>
      </c>
      <c r="I33" s="54">
        <v>-55</v>
      </c>
      <c r="J33" s="54">
        <v>-42</v>
      </c>
      <c r="K33" s="54">
        <v>-15</v>
      </c>
      <c r="L33" s="55">
        <v>-12</v>
      </c>
    </row>
    <row r="34" spans="1:12" x14ac:dyDescent="0.2">
      <c r="A34" s="53" t="s">
        <v>159</v>
      </c>
      <c r="B34" s="3">
        <v>9</v>
      </c>
      <c r="C34" s="3">
        <v>-55</v>
      </c>
      <c r="D34" s="3">
        <v>-80</v>
      </c>
      <c r="E34" s="3">
        <v>-126</v>
      </c>
      <c r="F34" s="3">
        <v>-195</v>
      </c>
      <c r="G34" s="3">
        <v>-189</v>
      </c>
      <c r="H34" s="3">
        <v>-222</v>
      </c>
      <c r="I34" s="54">
        <v>-259</v>
      </c>
      <c r="J34" s="54">
        <v>-252</v>
      </c>
      <c r="K34" s="54">
        <v>-245</v>
      </c>
      <c r="L34" s="55">
        <v>-252</v>
      </c>
    </row>
    <row r="35" spans="1:12" x14ac:dyDescent="0.2">
      <c r="A35" s="53" t="s">
        <v>160</v>
      </c>
      <c r="B35" s="3">
        <v>0</v>
      </c>
      <c r="C35" s="3">
        <v>1</v>
      </c>
      <c r="D35" s="3">
        <v>-10</v>
      </c>
      <c r="E35" s="3" t="s">
        <v>239</v>
      </c>
      <c r="F35" s="3">
        <v>-51</v>
      </c>
      <c r="G35" s="3">
        <v>-42</v>
      </c>
      <c r="H35" s="3">
        <v>-48</v>
      </c>
      <c r="I35" s="54">
        <v>-29</v>
      </c>
      <c r="J35" s="54">
        <v>-28</v>
      </c>
      <c r="K35" s="54">
        <v>-25</v>
      </c>
      <c r="L35" s="55">
        <v>-14</v>
      </c>
    </row>
    <row r="36" spans="1:12" x14ac:dyDescent="0.2">
      <c r="A36" s="53" t="s">
        <v>161</v>
      </c>
      <c r="B36" s="3">
        <v>-39</v>
      </c>
      <c r="C36" s="3">
        <v>6</v>
      </c>
      <c r="D36" s="3">
        <v>-83</v>
      </c>
      <c r="E36" s="3">
        <v>-257</v>
      </c>
      <c r="F36" s="3">
        <v>-221</v>
      </c>
      <c r="G36" s="3">
        <v>-243</v>
      </c>
      <c r="H36" s="3">
        <v>-255</v>
      </c>
      <c r="I36" s="54">
        <v>-175</v>
      </c>
      <c r="J36" s="54">
        <v>-134</v>
      </c>
      <c r="K36" s="54">
        <v>-61</v>
      </c>
      <c r="L36" s="55">
        <v>-29</v>
      </c>
    </row>
    <row r="37" spans="1:12" x14ac:dyDescent="0.2">
      <c r="A37" s="53" t="s">
        <v>162</v>
      </c>
      <c r="B37" s="3">
        <v>3</v>
      </c>
      <c r="C37" s="3">
        <v>5</v>
      </c>
      <c r="D37" s="3">
        <v>3</v>
      </c>
      <c r="E37" s="3">
        <v>6</v>
      </c>
      <c r="F37" s="3">
        <v>1</v>
      </c>
      <c r="G37" s="3">
        <v>-4</v>
      </c>
      <c r="H37" s="3">
        <v>4</v>
      </c>
      <c r="I37" s="54">
        <v>25</v>
      </c>
      <c r="J37" s="54">
        <v>10</v>
      </c>
      <c r="K37" s="54">
        <v>8</v>
      </c>
      <c r="L37" s="55">
        <v>7</v>
      </c>
    </row>
    <row r="38" spans="1:12" x14ac:dyDescent="0.2">
      <c r="A38" s="53" t="s">
        <v>163</v>
      </c>
      <c r="B38" s="3" t="s">
        <v>239</v>
      </c>
      <c r="C38" s="3">
        <v>-17</v>
      </c>
      <c r="D38" s="3">
        <v>-22</v>
      </c>
      <c r="E38" s="3">
        <v>-37</v>
      </c>
      <c r="F38" s="3">
        <v>-43</v>
      </c>
      <c r="G38" s="3" t="s">
        <v>239</v>
      </c>
      <c r="H38" s="3" t="s">
        <v>239</v>
      </c>
      <c r="I38" s="54">
        <v>-51</v>
      </c>
      <c r="J38" s="54">
        <v>-46</v>
      </c>
      <c r="K38" s="54" t="s">
        <v>239</v>
      </c>
      <c r="L38" s="55" t="s">
        <v>239</v>
      </c>
    </row>
    <row r="39" spans="1:12" x14ac:dyDescent="0.2">
      <c r="A39" s="53" t="s">
        <v>164</v>
      </c>
      <c r="B39" s="3">
        <v>65</v>
      </c>
      <c r="C39" s="3">
        <v>-12</v>
      </c>
      <c r="D39" s="3" t="s">
        <v>239</v>
      </c>
      <c r="E39" s="3">
        <v>-15</v>
      </c>
      <c r="F39" s="3">
        <v>-11</v>
      </c>
      <c r="G39" s="3">
        <v>-77</v>
      </c>
      <c r="H39" s="3">
        <v>-22</v>
      </c>
      <c r="I39" s="54">
        <v>-30</v>
      </c>
      <c r="J39" s="54">
        <v>-27</v>
      </c>
      <c r="K39" s="54">
        <v>-21</v>
      </c>
      <c r="L39" s="55">
        <v>-19</v>
      </c>
    </row>
    <row r="40" spans="1:12" x14ac:dyDescent="0.2">
      <c r="A40" s="53" t="s">
        <v>165</v>
      </c>
      <c r="B40" s="3">
        <v>133</v>
      </c>
      <c r="C40" s="3">
        <v>107</v>
      </c>
      <c r="D40" s="3">
        <v>26</v>
      </c>
      <c r="E40" s="3">
        <v>-58</v>
      </c>
      <c r="F40" s="3">
        <v>-133</v>
      </c>
      <c r="G40" s="3">
        <v>-256</v>
      </c>
      <c r="H40" s="3">
        <v>-299</v>
      </c>
      <c r="I40" s="54">
        <v>-286</v>
      </c>
      <c r="J40" s="54">
        <v>-336</v>
      </c>
      <c r="K40" s="54">
        <v>-372</v>
      </c>
      <c r="L40" s="55">
        <v>-316</v>
      </c>
    </row>
    <row r="41" spans="1:12" x14ac:dyDescent="0.2">
      <c r="A41" s="53" t="s">
        <v>166</v>
      </c>
      <c r="B41" s="3">
        <v>-17</v>
      </c>
      <c r="C41" s="3" t="s">
        <v>239</v>
      </c>
      <c r="D41" s="3" t="s">
        <v>239</v>
      </c>
      <c r="E41" s="3" t="s">
        <v>239</v>
      </c>
      <c r="F41" s="3" t="s">
        <v>239</v>
      </c>
      <c r="G41" s="3" t="s">
        <v>239</v>
      </c>
      <c r="H41" s="3" t="s">
        <v>239</v>
      </c>
      <c r="I41" s="54" t="s">
        <v>239</v>
      </c>
      <c r="J41" s="54">
        <v>-5</v>
      </c>
      <c r="K41" s="54">
        <v>15</v>
      </c>
      <c r="L41" s="55">
        <v>8</v>
      </c>
    </row>
    <row r="42" spans="1:12" x14ac:dyDescent="0.2">
      <c r="A42" s="53" t="s">
        <v>167</v>
      </c>
      <c r="B42" s="3">
        <v>-20</v>
      </c>
      <c r="C42" s="3">
        <v>-22</v>
      </c>
      <c r="D42" s="3">
        <v>-9</v>
      </c>
      <c r="E42" s="3">
        <v>-26</v>
      </c>
      <c r="F42" s="3">
        <v>22</v>
      </c>
      <c r="G42" s="3" t="s">
        <v>239</v>
      </c>
      <c r="H42" s="3">
        <v>-18</v>
      </c>
      <c r="I42" s="54">
        <v>-31</v>
      </c>
      <c r="J42" s="54">
        <v>-32</v>
      </c>
      <c r="K42" s="54">
        <v>-32</v>
      </c>
      <c r="L42" s="55">
        <v>-2</v>
      </c>
    </row>
    <row r="43" spans="1:12" x14ac:dyDescent="0.2">
      <c r="A43" s="53" t="s">
        <v>168</v>
      </c>
      <c r="B43" s="3">
        <v>6</v>
      </c>
      <c r="C43" s="3">
        <v>5</v>
      </c>
      <c r="D43" s="3" t="s">
        <v>239</v>
      </c>
      <c r="E43" s="3">
        <v>-31</v>
      </c>
      <c r="F43" s="3">
        <v>-31</v>
      </c>
      <c r="G43" s="3">
        <v>-26</v>
      </c>
      <c r="H43" s="3">
        <v>-40</v>
      </c>
      <c r="I43" s="54">
        <v>-47</v>
      </c>
      <c r="J43" s="54">
        <v>-33</v>
      </c>
      <c r="K43" s="54">
        <v>-28</v>
      </c>
      <c r="L43" s="55">
        <v>-28</v>
      </c>
    </row>
    <row r="44" spans="1:12" x14ac:dyDescent="0.2">
      <c r="A44" s="53" t="s">
        <v>169</v>
      </c>
      <c r="B44" s="3">
        <v>23</v>
      </c>
      <c r="C44" s="3">
        <v>13</v>
      </c>
      <c r="D44" s="3">
        <v>-8</v>
      </c>
      <c r="E44" s="3">
        <v>-40</v>
      </c>
      <c r="F44" s="3" t="s">
        <v>239</v>
      </c>
      <c r="G44" s="3">
        <v>-50</v>
      </c>
      <c r="H44" s="3">
        <v>-23</v>
      </c>
      <c r="I44" s="54">
        <v>-42</v>
      </c>
      <c r="J44" s="54">
        <v>-63</v>
      </c>
      <c r="K44" s="54">
        <v>-48</v>
      </c>
      <c r="L44" s="55" t="s">
        <v>239</v>
      </c>
    </row>
    <row r="45" spans="1:12" x14ac:dyDescent="0.2">
      <c r="A45" s="53" t="s">
        <v>170</v>
      </c>
      <c r="B45" s="3" t="s">
        <v>239</v>
      </c>
      <c r="C45" s="3">
        <v>3</v>
      </c>
      <c r="D45" s="3">
        <v>9</v>
      </c>
      <c r="E45" s="3">
        <v>6</v>
      </c>
      <c r="F45" s="3">
        <v>-5</v>
      </c>
      <c r="G45" s="3">
        <v>-31</v>
      </c>
      <c r="H45" s="3">
        <v>-33</v>
      </c>
      <c r="I45" s="54">
        <v>-21</v>
      </c>
      <c r="J45" s="54">
        <v>-34</v>
      </c>
      <c r="K45" s="54">
        <v>-35</v>
      </c>
      <c r="L45" s="55">
        <v>-28</v>
      </c>
    </row>
    <row r="46" spans="1:12" x14ac:dyDescent="0.2">
      <c r="A46" s="53" t="s">
        <v>171</v>
      </c>
      <c r="B46" s="3">
        <v>15</v>
      </c>
      <c r="C46" s="3">
        <v>13</v>
      </c>
      <c r="D46" s="3">
        <v>6</v>
      </c>
      <c r="E46" s="3">
        <v>-23</v>
      </c>
      <c r="F46" s="3">
        <v>-35</v>
      </c>
      <c r="G46" s="3">
        <v>-66</v>
      </c>
      <c r="H46" s="3">
        <v>-77</v>
      </c>
      <c r="I46" s="54">
        <v>-59</v>
      </c>
      <c r="J46" s="54" t="s">
        <v>239</v>
      </c>
      <c r="K46" s="54">
        <v>-60</v>
      </c>
      <c r="L46" s="55">
        <v>-57</v>
      </c>
    </row>
    <row r="47" spans="1:12" x14ac:dyDescent="0.2">
      <c r="A47" s="53" t="s">
        <v>173</v>
      </c>
      <c r="B47" s="3">
        <v>-1</v>
      </c>
      <c r="C47" s="3">
        <v>7</v>
      </c>
      <c r="D47" s="3">
        <v>26</v>
      </c>
      <c r="E47" s="3" t="s">
        <v>239</v>
      </c>
      <c r="F47" s="3">
        <v>-59</v>
      </c>
      <c r="G47" s="3">
        <v>-69</v>
      </c>
      <c r="H47" s="3">
        <v>-79</v>
      </c>
      <c r="I47" s="54">
        <v>-40</v>
      </c>
      <c r="J47" s="54">
        <v>-33</v>
      </c>
      <c r="K47" s="54">
        <v>-19</v>
      </c>
      <c r="L47" s="55">
        <v>-10</v>
      </c>
    </row>
    <row r="48" spans="1:12" x14ac:dyDescent="0.2">
      <c r="A48" s="53" t="s">
        <v>174</v>
      </c>
      <c r="B48" s="3">
        <v>13</v>
      </c>
      <c r="C48" s="3">
        <v>12</v>
      </c>
      <c r="D48" s="3">
        <v>11</v>
      </c>
      <c r="E48" s="3">
        <v>-16</v>
      </c>
      <c r="F48" s="3">
        <v>-16</v>
      </c>
      <c r="G48" s="3">
        <v>-5</v>
      </c>
      <c r="H48" s="3">
        <v>-8</v>
      </c>
      <c r="I48" s="54">
        <v>-4</v>
      </c>
      <c r="J48" s="54">
        <v>5</v>
      </c>
      <c r="K48" s="54">
        <v>-3</v>
      </c>
      <c r="L48" s="55">
        <v>-6</v>
      </c>
    </row>
    <row r="49" spans="1:12" x14ac:dyDescent="0.2">
      <c r="A49" s="53" t="s">
        <v>175</v>
      </c>
      <c r="B49" s="3">
        <v>52</v>
      </c>
      <c r="C49" s="3">
        <v>56</v>
      </c>
      <c r="D49" s="3">
        <v>25</v>
      </c>
      <c r="E49" s="3">
        <v>-49</v>
      </c>
      <c r="F49" s="3">
        <v>-20</v>
      </c>
      <c r="G49" s="3">
        <v>-29</v>
      </c>
      <c r="H49" s="3">
        <v>-31</v>
      </c>
      <c r="I49" s="54">
        <v>6</v>
      </c>
      <c r="J49" s="54">
        <v>11</v>
      </c>
      <c r="K49" s="54">
        <v>1</v>
      </c>
      <c r="L49" s="55">
        <v>-18</v>
      </c>
    </row>
    <row r="50" spans="1:12" x14ac:dyDescent="0.2">
      <c r="A50" s="53" t="s">
        <v>176</v>
      </c>
      <c r="B50" s="3" t="s">
        <v>239</v>
      </c>
      <c r="C50" s="3" t="s">
        <v>239</v>
      </c>
      <c r="D50" s="3" t="s">
        <v>239</v>
      </c>
      <c r="E50" s="3" t="s">
        <v>239</v>
      </c>
      <c r="F50" s="3" t="s">
        <v>239</v>
      </c>
      <c r="G50" s="3" t="s">
        <v>239</v>
      </c>
      <c r="H50" s="3">
        <v>4</v>
      </c>
      <c r="I50" s="54">
        <v>-4</v>
      </c>
      <c r="J50" s="54">
        <v>-10</v>
      </c>
      <c r="K50" s="54">
        <v>-7</v>
      </c>
      <c r="L50" s="55">
        <v>-7</v>
      </c>
    </row>
    <row r="51" spans="1:12" x14ac:dyDescent="0.2">
      <c r="A51" s="53" t="s">
        <v>177</v>
      </c>
      <c r="B51" s="3">
        <v>8</v>
      </c>
      <c r="C51" s="3">
        <v>9</v>
      </c>
      <c r="D51" s="3" t="s">
        <v>239</v>
      </c>
      <c r="E51" s="3">
        <v>-9</v>
      </c>
      <c r="F51" s="3">
        <v>-13</v>
      </c>
      <c r="G51" s="3">
        <v>-24</v>
      </c>
      <c r="H51" s="3">
        <v>9</v>
      </c>
      <c r="I51" s="54">
        <v>0</v>
      </c>
      <c r="J51" s="54">
        <v>-11</v>
      </c>
      <c r="K51" s="54">
        <v>-9</v>
      </c>
      <c r="L51" s="55">
        <v>-15</v>
      </c>
    </row>
    <row r="52" spans="1:12" x14ac:dyDescent="0.2">
      <c r="A52" s="53" t="s">
        <v>178</v>
      </c>
      <c r="B52" s="3">
        <v>3</v>
      </c>
      <c r="C52" s="3">
        <v>16</v>
      </c>
      <c r="D52" s="3" t="s">
        <v>239</v>
      </c>
      <c r="E52" s="3">
        <v>-49</v>
      </c>
      <c r="F52" s="3">
        <v>-73</v>
      </c>
      <c r="G52" s="3">
        <v>-76</v>
      </c>
      <c r="H52" s="3">
        <v>-98</v>
      </c>
      <c r="I52" s="54">
        <v>-88</v>
      </c>
      <c r="J52" s="54">
        <v>-74</v>
      </c>
      <c r="K52" s="54">
        <v>-64</v>
      </c>
      <c r="L52" s="55">
        <v>-60</v>
      </c>
    </row>
    <row r="53" spans="1:12" x14ac:dyDescent="0.2">
      <c r="A53" s="53" t="s">
        <v>179</v>
      </c>
      <c r="B53" s="3">
        <v>3</v>
      </c>
      <c r="C53" s="3">
        <v>29</v>
      </c>
      <c r="D53" s="3">
        <v>-4</v>
      </c>
      <c r="E53" s="3">
        <v>-78</v>
      </c>
      <c r="F53" s="3">
        <v>-74</v>
      </c>
      <c r="G53" s="3">
        <v>-75</v>
      </c>
      <c r="H53" s="3" t="s">
        <v>239</v>
      </c>
      <c r="I53" s="54" t="s">
        <v>239</v>
      </c>
      <c r="J53" s="54">
        <v>-86</v>
      </c>
      <c r="K53" s="54">
        <v>-80</v>
      </c>
      <c r="L53" s="55">
        <v>-65</v>
      </c>
    </row>
    <row r="54" spans="1:12" x14ac:dyDescent="0.2">
      <c r="A54" s="53" t="s">
        <v>180</v>
      </c>
      <c r="B54" s="3" t="s">
        <v>239</v>
      </c>
      <c r="C54" s="3" t="s">
        <v>239</v>
      </c>
      <c r="D54" s="3" t="s">
        <v>239</v>
      </c>
      <c r="E54" s="3" t="s">
        <v>239</v>
      </c>
      <c r="F54" s="3" t="s">
        <v>239</v>
      </c>
      <c r="G54" s="3" t="s">
        <v>239</v>
      </c>
      <c r="H54" s="3" t="s">
        <v>239</v>
      </c>
      <c r="I54" s="54" t="s">
        <v>239</v>
      </c>
      <c r="J54" s="54" t="s">
        <v>239</v>
      </c>
      <c r="K54" s="54" t="s">
        <v>239</v>
      </c>
      <c r="L54" s="55" t="s">
        <v>239</v>
      </c>
    </row>
    <row r="55" spans="1:12" x14ac:dyDescent="0.2">
      <c r="A55" s="53" t="s">
        <v>181</v>
      </c>
      <c r="B55" s="3">
        <v>6</v>
      </c>
      <c r="C55" s="3">
        <v>-3</v>
      </c>
      <c r="D55" s="3">
        <v>-6</v>
      </c>
      <c r="E55" s="3">
        <v>-26</v>
      </c>
      <c r="F55" s="3">
        <v>-33</v>
      </c>
      <c r="G55" s="3">
        <v>-13</v>
      </c>
      <c r="H55" s="3">
        <v>-26</v>
      </c>
      <c r="I55" s="54">
        <v>-27</v>
      </c>
      <c r="J55" s="54">
        <v>-20</v>
      </c>
      <c r="K55" s="54">
        <v>0</v>
      </c>
      <c r="L55" s="55">
        <v>14</v>
      </c>
    </row>
    <row r="56" spans="1:12" x14ac:dyDescent="0.2">
      <c r="A56" s="53" t="s">
        <v>182</v>
      </c>
      <c r="B56" s="3">
        <v>-23</v>
      </c>
      <c r="C56" s="3">
        <v>-8</v>
      </c>
      <c r="D56" s="3">
        <v>-13</v>
      </c>
      <c r="E56" s="3">
        <v>-35</v>
      </c>
      <c r="F56" s="3">
        <v>-42</v>
      </c>
      <c r="G56" s="3">
        <v>-34</v>
      </c>
      <c r="H56" s="3">
        <v>0</v>
      </c>
      <c r="I56" s="54">
        <v>-33</v>
      </c>
      <c r="J56" s="54">
        <v>-27</v>
      </c>
      <c r="K56" s="54">
        <v>-9</v>
      </c>
      <c r="L56" s="55">
        <v>2</v>
      </c>
    </row>
    <row r="57" spans="1:12" x14ac:dyDescent="0.2">
      <c r="A57" s="53" t="s">
        <v>183</v>
      </c>
      <c r="B57" s="3">
        <v>-169</v>
      </c>
      <c r="C57" s="3">
        <v>-142</v>
      </c>
      <c r="D57" s="3">
        <v>-96</v>
      </c>
      <c r="E57" s="3">
        <v>-249</v>
      </c>
      <c r="F57" s="3">
        <v>-375</v>
      </c>
      <c r="G57" s="3">
        <v>-283</v>
      </c>
      <c r="H57" s="3">
        <v>-283</v>
      </c>
      <c r="I57" s="54">
        <v>-336</v>
      </c>
      <c r="J57" s="54">
        <v>-166</v>
      </c>
      <c r="K57" s="54">
        <v>-9</v>
      </c>
      <c r="L57" s="55">
        <v>-5</v>
      </c>
    </row>
    <row r="58" spans="1:12" x14ac:dyDescent="0.2">
      <c r="A58" s="53" t="s">
        <v>184</v>
      </c>
      <c r="B58" s="3" t="s">
        <v>239</v>
      </c>
      <c r="C58" s="3">
        <v>8</v>
      </c>
      <c r="D58" s="3" t="s">
        <v>239</v>
      </c>
      <c r="E58" s="3" t="s">
        <v>239</v>
      </c>
      <c r="F58" s="3">
        <v>-31</v>
      </c>
      <c r="G58" s="3">
        <v>-15</v>
      </c>
      <c r="H58" s="3">
        <v>-27</v>
      </c>
      <c r="I58" s="54">
        <v>-24</v>
      </c>
      <c r="J58" s="54" t="s">
        <v>239</v>
      </c>
      <c r="K58" s="54" t="s">
        <v>239</v>
      </c>
      <c r="L58" s="55">
        <v>-25</v>
      </c>
    </row>
    <row r="59" spans="1:12" x14ac:dyDescent="0.2">
      <c r="A59" s="53" t="s">
        <v>185</v>
      </c>
      <c r="B59" s="3">
        <v>-14</v>
      </c>
      <c r="C59" s="3">
        <v>-13</v>
      </c>
      <c r="D59" s="3">
        <v>-31</v>
      </c>
      <c r="E59" s="3">
        <v>-38</v>
      </c>
      <c r="F59" s="3">
        <v>-75</v>
      </c>
      <c r="G59" s="3">
        <v>-77</v>
      </c>
      <c r="H59" s="3">
        <v>-78</v>
      </c>
      <c r="I59" s="54">
        <v>-70</v>
      </c>
      <c r="J59" s="54">
        <v>-53</v>
      </c>
      <c r="K59" s="54">
        <v>-42</v>
      </c>
      <c r="L59" s="55">
        <v>-27</v>
      </c>
    </row>
    <row r="60" spans="1:12" x14ac:dyDescent="0.2">
      <c r="A60" s="53" t="s">
        <v>186</v>
      </c>
      <c r="B60" s="3">
        <v>0</v>
      </c>
      <c r="C60" s="3" t="s">
        <v>239</v>
      </c>
      <c r="D60" s="3" t="s">
        <v>239</v>
      </c>
      <c r="E60" s="3">
        <v>-172</v>
      </c>
      <c r="F60" s="3">
        <v>-155</v>
      </c>
      <c r="G60" s="3">
        <v>-133</v>
      </c>
      <c r="H60" s="3">
        <v>-160</v>
      </c>
      <c r="I60" s="54">
        <v>-142</v>
      </c>
      <c r="J60" s="54">
        <v>-115</v>
      </c>
      <c r="K60" s="54" t="s">
        <v>239</v>
      </c>
      <c r="L60" s="55">
        <v>-75</v>
      </c>
    </row>
    <row r="61" spans="1:12" x14ac:dyDescent="0.2">
      <c r="A61" s="53" t="s">
        <v>187</v>
      </c>
      <c r="B61" s="3">
        <v>-45</v>
      </c>
      <c r="C61" s="3">
        <v>11</v>
      </c>
      <c r="D61" s="3" t="s">
        <v>239</v>
      </c>
      <c r="E61" s="3">
        <v>-82</v>
      </c>
      <c r="F61" s="3">
        <v>-55</v>
      </c>
      <c r="G61" s="3">
        <v>-27</v>
      </c>
      <c r="H61" s="3">
        <v>-73</v>
      </c>
      <c r="I61" s="54">
        <v>-66</v>
      </c>
      <c r="J61" s="54">
        <v>-67</v>
      </c>
      <c r="K61" s="54">
        <v>-22</v>
      </c>
      <c r="L61" s="55">
        <v>-15</v>
      </c>
    </row>
    <row r="62" spans="1:12" x14ac:dyDescent="0.2">
      <c r="A62" s="53" t="s">
        <v>188</v>
      </c>
      <c r="B62" s="3" t="s">
        <v>239</v>
      </c>
      <c r="C62" s="3" t="s">
        <v>239</v>
      </c>
      <c r="D62" s="3" t="s">
        <v>239</v>
      </c>
      <c r="E62" s="3">
        <v>-6</v>
      </c>
      <c r="F62" s="3">
        <v>-14</v>
      </c>
      <c r="G62" s="3">
        <v>-25</v>
      </c>
      <c r="H62" s="3">
        <v>-24</v>
      </c>
      <c r="I62" s="54">
        <v>-22</v>
      </c>
      <c r="J62" s="54" t="s">
        <v>239</v>
      </c>
      <c r="K62" s="54" t="s">
        <v>239</v>
      </c>
      <c r="L62" s="55" t="s">
        <v>239</v>
      </c>
    </row>
    <row r="63" spans="1:12" x14ac:dyDescent="0.2">
      <c r="A63" s="53" t="s">
        <v>189</v>
      </c>
      <c r="B63" s="3">
        <v>-24</v>
      </c>
      <c r="C63" s="3">
        <v>3</v>
      </c>
      <c r="D63" s="3">
        <v>-1</v>
      </c>
      <c r="E63" s="3">
        <v>-60</v>
      </c>
      <c r="F63" s="3">
        <v>-125</v>
      </c>
      <c r="G63" s="3">
        <v>-109</v>
      </c>
      <c r="H63" s="3">
        <v>-113</v>
      </c>
      <c r="I63" s="54" t="s">
        <v>239</v>
      </c>
      <c r="J63" s="54">
        <v>-115</v>
      </c>
      <c r="K63" s="54">
        <v>-147</v>
      </c>
      <c r="L63" s="55">
        <v>-162</v>
      </c>
    </row>
    <row r="64" spans="1:12" x14ac:dyDescent="0.2">
      <c r="A64" s="53" t="s">
        <v>190</v>
      </c>
      <c r="B64" s="3">
        <v>-5</v>
      </c>
      <c r="C64" s="3">
        <v>-3</v>
      </c>
      <c r="D64" s="3">
        <v>-20</v>
      </c>
      <c r="E64" s="3">
        <v>-61</v>
      </c>
      <c r="F64" s="3">
        <v>-63</v>
      </c>
      <c r="G64" s="3">
        <v>-67</v>
      </c>
      <c r="H64" s="3">
        <v>-70</v>
      </c>
      <c r="I64" s="54">
        <v>-61</v>
      </c>
      <c r="J64" s="54">
        <v>-62</v>
      </c>
      <c r="K64" s="54">
        <v>-43</v>
      </c>
      <c r="L64" s="55">
        <v>-61</v>
      </c>
    </row>
    <row r="65" spans="1:12" x14ac:dyDescent="0.2">
      <c r="A65" s="53" t="s">
        <v>191</v>
      </c>
      <c r="B65" s="3" t="s">
        <v>239</v>
      </c>
      <c r="C65" s="3" t="s">
        <v>239</v>
      </c>
      <c r="D65" s="3" t="s">
        <v>239</v>
      </c>
      <c r="E65" s="3" t="s">
        <v>239</v>
      </c>
      <c r="F65" s="3" t="s">
        <v>239</v>
      </c>
      <c r="G65" s="3" t="s">
        <v>239</v>
      </c>
      <c r="H65" s="3" t="s">
        <v>239</v>
      </c>
      <c r="I65" s="54" t="s">
        <v>239</v>
      </c>
      <c r="J65" s="54" t="s">
        <v>239</v>
      </c>
      <c r="K65" s="54" t="s">
        <v>239</v>
      </c>
      <c r="L65" s="55" t="s">
        <v>239</v>
      </c>
    </row>
    <row r="66" spans="1:12" x14ac:dyDescent="0.2">
      <c r="A66" s="53" t="s">
        <v>125</v>
      </c>
      <c r="B66" s="3">
        <v>11</v>
      </c>
      <c r="C66" s="3">
        <v>60</v>
      </c>
      <c r="D66" s="3" t="s">
        <v>239</v>
      </c>
      <c r="E66" s="3">
        <v>-7</v>
      </c>
      <c r="F66" s="3">
        <v>-1</v>
      </c>
      <c r="G66" s="3">
        <v>53</v>
      </c>
      <c r="H66" s="3">
        <v>26</v>
      </c>
      <c r="I66" s="54">
        <v>15</v>
      </c>
      <c r="J66" s="54">
        <v>-22</v>
      </c>
      <c r="K66" s="54">
        <v>18</v>
      </c>
      <c r="L66" s="55">
        <v>21</v>
      </c>
    </row>
    <row r="67" spans="1:12" x14ac:dyDescent="0.2">
      <c r="A67" s="53" t="s">
        <v>192</v>
      </c>
      <c r="B67" s="3">
        <v>2</v>
      </c>
      <c r="C67" s="3">
        <v>-2</v>
      </c>
      <c r="D67" s="3" t="s">
        <v>239</v>
      </c>
      <c r="E67" s="3">
        <v>-21</v>
      </c>
      <c r="F67" s="3">
        <v>-2</v>
      </c>
      <c r="G67" s="3">
        <v>-3</v>
      </c>
      <c r="H67" s="3">
        <v>2</v>
      </c>
      <c r="I67" s="54">
        <v>5</v>
      </c>
      <c r="J67" s="54">
        <v>15</v>
      </c>
      <c r="K67" s="54">
        <v>13</v>
      </c>
      <c r="L67" s="55">
        <v>19</v>
      </c>
    </row>
    <row r="68" spans="1:12" x14ac:dyDescent="0.2">
      <c r="A68" s="53" t="s">
        <v>193</v>
      </c>
      <c r="B68" s="3">
        <v>7</v>
      </c>
      <c r="C68" s="3">
        <v>1</v>
      </c>
      <c r="D68" s="3">
        <v>-7</v>
      </c>
      <c r="E68" s="3">
        <v>-24</v>
      </c>
      <c r="F68" s="3">
        <v>-47</v>
      </c>
      <c r="G68" s="3">
        <v>-51</v>
      </c>
      <c r="H68" s="3">
        <v>-46</v>
      </c>
      <c r="I68" s="54">
        <v>-49</v>
      </c>
      <c r="J68" s="54">
        <v>-61</v>
      </c>
      <c r="K68" s="54">
        <v>-51</v>
      </c>
      <c r="L68" s="55">
        <v>-51</v>
      </c>
    </row>
    <row r="69" spans="1:12" x14ac:dyDescent="0.2">
      <c r="A69" s="53" t="s">
        <v>131</v>
      </c>
      <c r="B69" s="3">
        <v>21</v>
      </c>
      <c r="C69" s="3">
        <v>-1</v>
      </c>
      <c r="D69" s="3">
        <v>-30</v>
      </c>
      <c r="E69" s="3">
        <v>-114</v>
      </c>
      <c r="F69" s="3">
        <v>-150</v>
      </c>
      <c r="G69" s="3">
        <v>-162</v>
      </c>
      <c r="H69" s="3">
        <v>-134</v>
      </c>
      <c r="I69" s="54">
        <v>-101</v>
      </c>
      <c r="J69" s="54">
        <v>-104</v>
      </c>
      <c r="K69" s="54">
        <v>-81</v>
      </c>
      <c r="L69" s="55">
        <v>-86</v>
      </c>
    </row>
    <row r="70" spans="1:12" x14ac:dyDescent="0.2">
      <c r="A70" s="53" t="s">
        <v>194</v>
      </c>
      <c r="B70" s="3">
        <v>8</v>
      </c>
      <c r="C70" s="3">
        <v>4</v>
      </c>
      <c r="D70" s="3" t="s">
        <v>239</v>
      </c>
      <c r="E70" s="3">
        <v>-12</v>
      </c>
      <c r="F70" s="3">
        <v>-29</v>
      </c>
      <c r="G70" s="3">
        <v>-24</v>
      </c>
      <c r="H70" s="3">
        <v>-24</v>
      </c>
      <c r="I70" s="54">
        <v>-22</v>
      </c>
      <c r="J70" s="54">
        <v>-20</v>
      </c>
      <c r="K70" s="54">
        <v>-18</v>
      </c>
      <c r="L70" s="55">
        <v>-11</v>
      </c>
    </row>
    <row r="71" spans="1:12" x14ac:dyDescent="0.2">
      <c r="A71" s="53" t="s">
        <v>195</v>
      </c>
      <c r="B71" s="3">
        <v>-13</v>
      </c>
      <c r="C71" s="3">
        <v>-19</v>
      </c>
      <c r="D71" s="3">
        <v>-33</v>
      </c>
      <c r="E71" s="3">
        <v>-87</v>
      </c>
      <c r="F71" s="3">
        <v>-107</v>
      </c>
      <c r="G71" s="3">
        <v>-101</v>
      </c>
      <c r="H71" s="3">
        <v>-80</v>
      </c>
      <c r="I71" s="54">
        <v>-50</v>
      </c>
      <c r="J71" s="54">
        <v>-31</v>
      </c>
      <c r="K71" s="54">
        <v>-18</v>
      </c>
      <c r="L71" s="55">
        <v>-57</v>
      </c>
    </row>
    <row r="72" spans="1:12" x14ac:dyDescent="0.2">
      <c r="A72" s="53" t="s">
        <v>196</v>
      </c>
      <c r="B72" s="3">
        <v>16</v>
      </c>
      <c r="C72" s="3" t="s">
        <v>239</v>
      </c>
      <c r="D72" s="3" t="s">
        <v>239</v>
      </c>
      <c r="E72" s="3">
        <v>-23</v>
      </c>
      <c r="F72" s="3">
        <v>-24</v>
      </c>
      <c r="G72" s="3">
        <v>-22</v>
      </c>
      <c r="H72" s="3">
        <v>-32</v>
      </c>
      <c r="I72" s="54">
        <v>-12</v>
      </c>
      <c r="J72" s="54">
        <v>-13</v>
      </c>
      <c r="K72" s="54">
        <v>-12</v>
      </c>
      <c r="L72" s="55">
        <v>-12</v>
      </c>
    </row>
    <row r="73" spans="1:12" x14ac:dyDescent="0.2">
      <c r="A73" s="53" t="s">
        <v>197</v>
      </c>
      <c r="B73" s="3">
        <v>58</v>
      </c>
      <c r="C73" s="3">
        <v>37</v>
      </c>
      <c r="D73" s="3">
        <v>26</v>
      </c>
      <c r="E73" s="3">
        <v>-30</v>
      </c>
      <c r="F73" s="3" t="s">
        <v>239</v>
      </c>
      <c r="G73" s="3" t="s">
        <v>239</v>
      </c>
      <c r="H73" s="3" t="s">
        <v>239</v>
      </c>
      <c r="I73" s="54" t="s">
        <v>239</v>
      </c>
      <c r="J73" s="54">
        <v>-78</v>
      </c>
      <c r="K73" s="54" t="s">
        <v>239</v>
      </c>
      <c r="L73" s="55">
        <v>-79</v>
      </c>
    </row>
    <row r="74" spans="1:12" x14ac:dyDescent="0.2">
      <c r="A74" s="53" t="s">
        <v>198</v>
      </c>
      <c r="B74" s="3">
        <v>56</v>
      </c>
      <c r="C74" s="3">
        <v>15</v>
      </c>
      <c r="D74" s="3" t="s">
        <v>239</v>
      </c>
      <c r="E74" s="3">
        <v>-71</v>
      </c>
      <c r="F74" s="3">
        <v>-54</v>
      </c>
      <c r="G74" s="3">
        <v>-59</v>
      </c>
      <c r="H74" s="3">
        <v>-73</v>
      </c>
      <c r="I74" s="54">
        <v>-63</v>
      </c>
      <c r="J74" s="54">
        <v>-57</v>
      </c>
      <c r="K74" s="54">
        <v>-9</v>
      </c>
      <c r="L74" s="55">
        <v>-7</v>
      </c>
    </row>
    <row r="75" spans="1:12" x14ac:dyDescent="0.2">
      <c r="A75" s="53" t="s">
        <v>199</v>
      </c>
      <c r="B75" s="3">
        <v>55</v>
      </c>
      <c r="C75" s="3">
        <v>52</v>
      </c>
      <c r="D75" s="3">
        <v>-6</v>
      </c>
      <c r="E75" s="3">
        <v>-93</v>
      </c>
      <c r="F75" s="3">
        <v>-125</v>
      </c>
      <c r="G75" s="3">
        <v>-151</v>
      </c>
      <c r="H75" s="3" t="s">
        <v>239</v>
      </c>
      <c r="I75" s="54">
        <v>-114</v>
      </c>
      <c r="J75" s="54">
        <v>-89</v>
      </c>
      <c r="K75" s="54">
        <v>-74</v>
      </c>
      <c r="L75" s="55">
        <v>-127</v>
      </c>
    </row>
    <row r="76" spans="1:12" x14ac:dyDescent="0.2">
      <c r="A76" s="53" t="s">
        <v>200</v>
      </c>
      <c r="B76" s="3">
        <v>11</v>
      </c>
      <c r="C76" s="3">
        <v>7</v>
      </c>
      <c r="D76" s="3">
        <v>5</v>
      </c>
      <c r="E76" s="3">
        <v>-36</v>
      </c>
      <c r="F76" s="3">
        <v>0</v>
      </c>
      <c r="G76" s="3">
        <v>-26</v>
      </c>
      <c r="H76" s="3">
        <v>-31</v>
      </c>
      <c r="I76" s="54">
        <v>-22</v>
      </c>
      <c r="J76" s="54">
        <v>-22</v>
      </c>
      <c r="K76" s="54">
        <v>-19</v>
      </c>
      <c r="L76" s="55">
        <v>-17</v>
      </c>
    </row>
    <row r="77" spans="1:12" x14ac:dyDescent="0.2">
      <c r="A77" s="53" t="s">
        <v>201</v>
      </c>
      <c r="B77" s="3">
        <v>51</v>
      </c>
      <c r="C77" s="3">
        <v>42</v>
      </c>
      <c r="D77" s="3">
        <v>0</v>
      </c>
      <c r="E77" s="3">
        <v>-65</v>
      </c>
      <c r="F77" s="3">
        <v>-78</v>
      </c>
      <c r="G77" s="3">
        <v>-103</v>
      </c>
      <c r="H77" s="3">
        <v>-77</v>
      </c>
      <c r="I77" s="54">
        <v>-91</v>
      </c>
      <c r="J77" s="54">
        <v>-71</v>
      </c>
      <c r="K77" s="54">
        <v>-68</v>
      </c>
      <c r="L77" s="55">
        <v>-43</v>
      </c>
    </row>
    <row r="78" spans="1:12" x14ac:dyDescent="0.2">
      <c r="A78" s="53" t="s">
        <v>202</v>
      </c>
      <c r="B78" s="3">
        <v>0</v>
      </c>
      <c r="C78" s="3" t="s">
        <v>239</v>
      </c>
      <c r="D78" s="3" t="s">
        <v>239</v>
      </c>
      <c r="E78" s="3">
        <v>-33</v>
      </c>
      <c r="F78" s="3">
        <v>-38</v>
      </c>
      <c r="G78" s="3">
        <v>-41</v>
      </c>
      <c r="H78" s="3">
        <v>-40</v>
      </c>
      <c r="I78" s="54">
        <v>-42</v>
      </c>
      <c r="J78" s="54">
        <v>-40</v>
      </c>
      <c r="K78" s="54">
        <v>-40</v>
      </c>
      <c r="L78" s="55">
        <v>-31</v>
      </c>
    </row>
    <row r="79" spans="1:12" x14ac:dyDescent="0.2">
      <c r="A79" s="53" t="s">
        <v>203</v>
      </c>
      <c r="B79" s="3">
        <v>20</v>
      </c>
      <c r="C79" s="3">
        <v>22</v>
      </c>
      <c r="D79" s="3">
        <v>23</v>
      </c>
      <c r="E79" s="3">
        <v>-6</v>
      </c>
      <c r="F79" s="3">
        <v>-16</v>
      </c>
      <c r="G79" s="3">
        <v>-43</v>
      </c>
      <c r="H79" s="3" t="s">
        <v>239</v>
      </c>
      <c r="I79" s="54" t="s">
        <v>239</v>
      </c>
      <c r="J79" s="54" t="s">
        <v>239</v>
      </c>
      <c r="K79" s="54" t="s">
        <v>239</v>
      </c>
      <c r="L79" s="55" t="s">
        <v>239</v>
      </c>
    </row>
    <row r="80" spans="1:12" x14ac:dyDescent="0.2">
      <c r="A80" s="53" t="s">
        <v>232</v>
      </c>
      <c r="B80" s="3">
        <v>2107</v>
      </c>
      <c r="C80" s="3">
        <v>2183</v>
      </c>
      <c r="D80" s="3">
        <v>4174</v>
      </c>
      <c r="E80" s="3">
        <v>-2789</v>
      </c>
      <c r="F80" s="3">
        <v>-3548</v>
      </c>
      <c r="G80" s="3">
        <v>-3622</v>
      </c>
      <c r="H80" s="3">
        <v>-2142</v>
      </c>
      <c r="I80" s="54">
        <v>-2724</v>
      </c>
      <c r="J80" s="54">
        <v>-3121</v>
      </c>
      <c r="K80" s="54">
        <v>-2483</v>
      </c>
      <c r="L80" s="55">
        <v>-2713</v>
      </c>
    </row>
    <row r="81" spans="1:12" x14ac:dyDescent="0.2">
      <c r="A81" s="53" t="s">
        <v>204</v>
      </c>
      <c r="B81" s="3">
        <v>39</v>
      </c>
      <c r="C81" s="3">
        <v>35</v>
      </c>
      <c r="D81" s="3">
        <v>28</v>
      </c>
      <c r="E81" s="3">
        <v>9</v>
      </c>
      <c r="F81" s="3">
        <v>17</v>
      </c>
      <c r="G81" s="3" t="s">
        <v>239</v>
      </c>
      <c r="H81" s="3" t="s">
        <v>239</v>
      </c>
      <c r="I81" s="54">
        <v>-12</v>
      </c>
      <c r="J81" s="54">
        <v>-19</v>
      </c>
      <c r="K81" s="54">
        <v>-15</v>
      </c>
      <c r="L81" s="55">
        <v>-5</v>
      </c>
    </row>
    <row r="82" spans="1:12" x14ac:dyDescent="0.2">
      <c r="A82" s="53" t="s">
        <v>205</v>
      </c>
      <c r="B82" s="3">
        <v>15</v>
      </c>
      <c r="C82" s="3">
        <v>52</v>
      </c>
      <c r="D82" s="3" t="s">
        <v>239</v>
      </c>
      <c r="E82" s="3">
        <v>-3</v>
      </c>
      <c r="F82" s="3">
        <v>-16</v>
      </c>
      <c r="G82" s="3">
        <v>-6</v>
      </c>
      <c r="H82" s="3">
        <v>-18</v>
      </c>
      <c r="I82" s="54">
        <v>-29</v>
      </c>
      <c r="J82" s="54">
        <v>-30</v>
      </c>
      <c r="K82" s="54">
        <v>-29</v>
      </c>
      <c r="L82" s="55">
        <v>-9</v>
      </c>
    </row>
    <row r="83" spans="1:12" x14ac:dyDescent="0.2">
      <c r="A83" s="53" t="s">
        <v>206</v>
      </c>
      <c r="B83" s="3">
        <v>12</v>
      </c>
      <c r="C83" s="3">
        <v>5</v>
      </c>
      <c r="D83" s="3">
        <v>1</v>
      </c>
      <c r="E83" s="3">
        <v>-15</v>
      </c>
      <c r="F83" s="3">
        <v>-20</v>
      </c>
      <c r="G83" s="3">
        <v>-22</v>
      </c>
      <c r="H83" s="3" t="s">
        <v>239</v>
      </c>
      <c r="I83" s="54">
        <v>-24</v>
      </c>
      <c r="J83" s="54">
        <v>-15</v>
      </c>
      <c r="K83" s="54">
        <v>-15</v>
      </c>
      <c r="L83" s="55">
        <v>-9</v>
      </c>
    </row>
    <row r="84" spans="1:12" x14ac:dyDescent="0.2">
      <c r="A84" s="53" t="s">
        <v>207</v>
      </c>
      <c r="B84" s="3">
        <v>-15</v>
      </c>
      <c r="C84" s="3">
        <v>-7</v>
      </c>
      <c r="D84" s="3">
        <v>-10</v>
      </c>
      <c r="E84" s="3">
        <v>-39</v>
      </c>
      <c r="F84" s="3">
        <v>-42</v>
      </c>
      <c r="G84" s="3">
        <v>-43</v>
      </c>
      <c r="H84" s="3">
        <v>-48</v>
      </c>
      <c r="I84" s="54">
        <v>-46</v>
      </c>
      <c r="J84" s="54">
        <v>-43</v>
      </c>
      <c r="K84" s="54">
        <v>-47</v>
      </c>
      <c r="L84" s="55">
        <v>-46</v>
      </c>
    </row>
    <row r="85" spans="1:12" x14ac:dyDescent="0.2">
      <c r="A85" s="53" t="s">
        <v>208</v>
      </c>
      <c r="B85" s="3">
        <v>37</v>
      </c>
      <c r="C85" s="3">
        <v>29</v>
      </c>
      <c r="D85" s="3">
        <v>9</v>
      </c>
      <c r="E85" s="3">
        <v>-44</v>
      </c>
      <c r="F85" s="3">
        <v>-25</v>
      </c>
      <c r="G85" s="3">
        <v>-23</v>
      </c>
      <c r="H85" s="3">
        <v>-65</v>
      </c>
      <c r="I85" s="54">
        <v>-56</v>
      </c>
      <c r="J85" s="54">
        <v>-29</v>
      </c>
      <c r="K85" s="54">
        <v>-13</v>
      </c>
      <c r="L85" s="55">
        <v>-5</v>
      </c>
    </row>
    <row r="86" spans="1:12" x14ac:dyDescent="0.2">
      <c r="A86" s="53" t="s">
        <v>209</v>
      </c>
      <c r="B86" s="3">
        <v>-11</v>
      </c>
      <c r="C86" s="3">
        <v>-3</v>
      </c>
      <c r="D86" s="3" t="s">
        <v>239</v>
      </c>
      <c r="E86" s="3">
        <v>-51</v>
      </c>
      <c r="F86" s="3">
        <v>-52</v>
      </c>
      <c r="G86" s="3" t="s">
        <v>239</v>
      </c>
      <c r="H86" s="3" t="s">
        <v>239</v>
      </c>
      <c r="I86" s="54">
        <v>-60</v>
      </c>
      <c r="J86" s="54">
        <v>-66</v>
      </c>
      <c r="K86" s="54">
        <v>-65</v>
      </c>
      <c r="L86" s="55">
        <v>-50</v>
      </c>
    </row>
    <row r="87" spans="1:12" x14ac:dyDescent="0.2">
      <c r="A87" s="53" t="s">
        <v>210</v>
      </c>
      <c r="B87" s="3">
        <v>32</v>
      </c>
      <c r="C87" s="3">
        <v>91</v>
      </c>
      <c r="D87" s="3">
        <v>66</v>
      </c>
      <c r="E87" s="3">
        <v>-82</v>
      </c>
      <c r="F87" s="3">
        <v>-105</v>
      </c>
      <c r="G87" s="3">
        <v>-127</v>
      </c>
      <c r="H87" s="3">
        <v>-231</v>
      </c>
      <c r="I87" s="54">
        <v>-237</v>
      </c>
      <c r="J87" s="54">
        <v>-162</v>
      </c>
      <c r="K87" s="54">
        <v>-110</v>
      </c>
      <c r="L87" s="55">
        <v>-38</v>
      </c>
    </row>
    <row r="88" spans="1:12" x14ac:dyDescent="0.2">
      <c r="A88" s="53" t="s">
        <v>211</v>
      </c>
      <c r="B88" s="3">
        <v>-12</v>
      </c>
      <c r="C88" s="3">
        <v>-7</v>
      </c>
      <c r="D88" s="3">
        <v>-14</v>
      </c>
      <c r="E88" s="3">
        <v>-12</v>
      </c>
      <c r="F88" s="3">
        <v>-24</v>
      </c>
      <c r="G88" s="3" t="s">
        <v>239</v>
      </c>
      <c r="H88" s="3">
        <v>-28</v>
      </c>
      <c r="I88" s="54">
        <v>-22</v>
      </c>
      <c r="J88" s="54">
        <v>-16</v>
      </c>
      <c r="K88" s="54">
        <v>-18</v>
      </c>
      <c r="L88" s="55">
        <v>-14</v>
      </c>
    </row>
    <row r="89" spans="1:12" x14ac:dyDescent="0.2">
      <c r="A89" s="53" t="s">
        <v>212</v>
      </c>
      <c r="B89" s="3">
        <v>-21</v>
      </c>
      <c r="C89" s="3">
        <v>-22</v>
      </c>
      <c r="D89" s="3">
        <v>-12</v>
      </c>
      <c r="E89" s="3">
        <v>-11</v>
      </c>
      <c r="F89" s="3">
        <v>-12</v>
      </c>
      <c r="G89" s="3">
        <v>-23</v>
      </c>
      <c r="H89" s="3" t="s">
        <v>239</v>
      </c>
      <c r="I89" s="54">
        <v>-17</v>
      </c>
      <c r="J89" s="54">
        <v>-15</v>
      </c>
      <c r="K89" s="54">
        <v>-13</v>
      </c>
      <c r="L89" s="55">
        <v>-10</v>
      </c>
    </row>
    <row r="90" spans="1:12" x14ac:dyDescent="0.2">
      <c r="A90" s="53" t="s">
        <v>213</v>
      </c>
      <c r="B90" s="3">
        <v>1</v>
      </c>
      <c r="C90" s="3">
        <v>-2</v>
      </c>
      <c r="D90" s="3" t="s">
        <v>239</v>
      </c>
      <c r="E90" s="3" t="s">
        <v>239</v>
      </c>
      <c r="F90" s="3">
        <v>-11</v>
      </c>
      <c r="G90" s="3" t="s">
        <v>239</v>
      </c>
      <c r="H90" s="3" t="s">
        <v>239</v>
      </c>
      <c r="I90" s="54" t="s">
        <v>239</v>
      </c>
      <c r="J90" s="54" t="s">
        <v>239</v>
      </c>
      <c r="K90" s="54" t="s">
        <v>239</v>
      </c>
      <c r="L90" s="55">
        <v>0</v>
      </c>
    </row>
    <row r="91" spans="1:12" x14ac:dyDescent="0.2">
      <c r="A91" s="53" t="s">
        <v>140</v>
      </c>
      <c r="B91" s="3">
        <v>70</v>
      </c>
      <c r="C91" s="3">
        <v>127</v>
      </c>
      <c r="D91" s="3">
        <v>19</v>
      </c>
      <c r="E91" s="3">
        <v>-76</v>
      </c>
      <c r="F91" s="3">
        <v>-91</v>
      </c>
      <c r="G91" s="3">
        <v>-112</v>
      </c>
      <c r="H91" s="3">
        <v>-114</v>
      </c>
      <c r="I91" s="54">
        <v>-97</v>
      </c>
      <c r="J91" s="54">
        <v>-84</v>
      </c>
      <c r="K91" s="54">
        <v>-74</v>
      </c>
      <c r="L91" s="55">
        <v>-92</v>
      </c>
    </row>
    <row r="92" spans="1:12" x14ac:dyDescent="0.2">
      <c r="A92" s="53" t="s">
        <v>214</v>
      </c>
      <c r="B92" s="3">
        <v>59</v>
      </c>
      <c r="C92" s="3" t="s">
        <v>239</v>
      </c>
      <c r="D92" s="3">
        <v>30</v>
      </c>
      <c r="E92" s="3">
        <v>-53</v>
      </c>
      <c r="F92" s="3">
        <v>-79</v>
      </c>
      <c r="G92" s="3">
        <v>-65</v>
      </c>
      <c r="H92" s="3">
        <v>-67</v>
      </c>
      <c r="I92" s="54">
        <v>-80</v>
      </c>
      <c r="J92" s="54">
        <v>-71</v>
      </c>
      <c r="K92" s="54">
        <v>-60</v>
      </c>
      <c r="L92" s="55">
        <v>-41</v>
      </c>
    </row>
    <row r="93" spans="1:12" x14ac:dyDescent="0.2">
      <c r="A93" s="53" t="s">
        <v>215</v>
      </c>
      <c r="B93" s="3" t="s">
        <v>239</v>
      </c>
      <c r="C93" s="3" t="s">
        <v>239</v>
      </c>
      <c r="D93" s="3" t="s">
        <v>239</v>
      </c>
      <c r="E93" s="3" t="s">
        <v>239</v>
      </c>
      <c r="F93" s="3" t="s">
        <v>239</v>
      </c>
      <c r="G93" s="3" t="s">
        <v>239</v>
      </c>
      <c r="H93" s="3" t="s">
        <v>239</v>
      </c>
      <c r="I93" s="54" t="s">
        <v>239</v>
      </c>
      <c r="J93" s="54" t="s">
        <v>239</v>
      </c>
      <c r="K93" s="54" t="s">
        <v>239</v>
      </c>
      <c r="L93" s="55" t="s">
        <v>239</v>
      </c>
    </row>
    <row r="94" spans="1:12" x14ac:dyDescent="0.2">
      <c r="A94" s="53" t="s">
        <v>216</v>
      </c>
      <c r="B94" s="3">
        <v>-23</v>
      </c>
      <c r="C94" s="3">
        <v>-12</v>
      </c>
      <c r="D94" s="3">
        <v>80</v>
      </c>
      <c r="E94" s="3">
        <v>-17</v>
      </c>
      <c r="F94" s="3">
        <v>-37</v>
      </c>
      <c r="G94" s="3">
        <v>-28</v>
      </c>
      <c r="H94" s="3">
        <v>-24</v>
      </c>
      <c r="I94" s="54">
        <v>-15</v>
      </c>
      <c r="J94" s="54">
        <v>-13</v>
      </c>
      <c r="K94" s="54">
        <v>-18</v>
      </c>
      <c r="L94" s="55">
        <v>-11</v>
      </c>
    </row>
    <row r="95" spans="1:12" x14ac:dyDescent="0.2">
      <c r="A95" s="56" t="s">
        <v>217</v>
      </c>
      <c r="B95" s="50">
        <v>56</v>
      </c>
      <c r="C95" s="50">
        <v>0</v>
      </c>
      <c r="D95" s="50">
        <v>1</v>
      </c>
      <c r="E95" s="50">
        <v>-8</v>
      </c>
      <c r="F95" s="50">
        <v>-11</v>
      </c>
      <c r="G95" s="50">
        <v>-17</v>
      </c>
      <c r="H95" s="50">
        <v>-61</v>
      </c>
      <c r="I95" s="57">
        <v>-24</v>
      </c>
      <c r="J95" s="57">
        <v>-18</v>
      </c>
      <c r="K95" s="57">
        <v>-18</v>
      </c>
      <c r="L95" s="58">
        <v>-14</v>
      </c>
    </row>
  </sheetData>
  <phoneticPr fontId="1" type="noConversion"/>
  <conditionalFormatting sqref="A2:A17 A19:A95">
    <cfRule type="duplicateValues" dxfId="19" priority="3"/>
  </conditionalFormatting>
  <conditionalFormatting sqref="A18">
    <cfRule type="duplicateValues" dxfId="18" priority="2"/>
  </conditionalFormatting>
  <conditionalFormatting sqref="A95">
    <cfRule type="duplicateValues" dxfId="17" priority="1"/>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Read me</vt:lpstr>
      <vt:lpstr>Occupants Graph</vt:lpstr>
      <vt:lpstr>2020 Data</vt:lpstr>
      <vt:lpstr>2019 Data</vt:lpstr>
      <vt:lpstr>Statewide Occupancy</vt:lpstr>
      <vt:lpstr>Total Occupants Table</vt:lpstr>
      <vt:lpstr>Net Occupants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Hatton</dc:creator>
  <cp:lastModifiedBy>Microsoft Office User</cp:lastModifiedBy>
  <dcterms:created xsi:type="dcterms:W3CDTF">2020-02-13T22:39:57Z</dcterms:created>
  <dcterms:modified xsi:type="dcterms:W3CDTF">2021-02-18T02:41:52Z</dcterms:modified>
</cp:coreProperties>
</file>